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S-Primary\User Folders\AKrivins\Documents\IepirkumiIN\Iepirkumi2017IN\2017130Steidzams26piipapildus\"/>
    </mc:Choice>
  </mc:AlternateContent>
  <bookViews>
    <workbookView xWindow="0" yWindow="0" windowWidth="28800" windowHeight="12435" tabRatio="726" firstSheet="2" activeTab="2"/>
  </bookViews>
  <sheets>
    <sheet name="smilsu" sheetId="1" state="hidden" r:id="rId1"/>
    <sheet name="jatnieku" sheetId="2" state="hidden" r:id="rId2"/>
    <sheet name="Kopsavilkums" sheetId="12" r:id="rId3"/>
    <sheet name="11.logu apdare" sheetId="17" r:id="rId4"/>
    <sheet name="7.ieeja" sheetId="15" r:id="rId5"/>
    <sheet name="1. uguns.varsti" sheetId="4" r:id="rId6"/>
    <sheet name="2. SM" sheetId="3" r:id="rId7"/>
    <sheet name="3.1. saul.kolekt.-dezinfekcija" sheetId="5" r:id="rId8"/>
    <sheet name="3.2saules kolektora utilizators" sheetId="6" r:id="rId9"/>
    <sheet name="4. ārēj.apgaism." sheetId="7" r:id="rId10"/>
    <sheet name="5.Izolācija" sheetId="8" r:id="rId11"/>
    <sheet name="6.1. Apsardze" sheetId="9" r:id="rId12"/>
    <sheet name="6.2. UAS" sheetId="10" r:id="rId13"/>
    <sheet name="6.3. apsardzes aizbidnis" sheetId="11" r:id="rId14"/>
    <sheet name="8. virtuves ventilācija" sheetId="13" r:id="rId15"/>
    <sheet name="9.pamatu siltumizolācija" sheetId="14" r:id="rId16"/>
    <sheet name="10.kapnes" sheetId="16" r:id="rId17"/>
  </sheets>
  <externalReferences>
    <externalReference r:id="rId18"/>
  </externalReferences>
  <definedNames>
    <definedName name="_xlnm.Print_Area" localSheetId="1">jatnieku!$A$1:$P$39</definedName>
    <definedName name="_xlnm.Print_Area" localSheetId="0">smilsu!$A$1:$P$39</definedName>
    <definedName name="_xlnm.Print_Titles" localSheetId="6">'2. SM'!$14:$14</definedName>
    <definedName name="_xlnm.Print_Titles" localSheetId="1">jatnieku!$13:$13</definedName>
    <definedName name="_xlnm.Print_Titles" localSheetId="0">smilsu!$13:$13</definedName>
  </definedNames>
  <calcPr calcId="152511" fullPrecision="0"/>
</workbook>
</file>

<file path=xl/calcChain.xml><?xml version="1.0" encoding="utf-8"?>
<calcChain xmlns="http://schemas.openxmlformats.org/spreadsheetml/2006/main">
  <c r="D34" i="12" l="1"/>
  <c r="D15" i="14" l="1"/>
  <c r="D42" i="14" s="1"/>
  <c r="D43" i="14" s="1"/>
  <c r="D39" i="14"/>
  <c r="D41" i="14" s="1"/>
  <c r="D38" i="14"/>
  <c r="D36" i="14"/>
  <c r="D35" i="14"/>
  <c r="D26" i="14"/>
  <c r="D27" i="14" s="1"/>
  <c r="D23" i="14"/>
  <c r="D24" i="14" s="1"/>
  <c r="D21" i="14"/>
  <c r="D19" i="14"/>
  <c r="D17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D28" i="14" l="1"/>
  <c r="D29" i="14" s="1"/>
  <c r="D30" i="14"/>
  <c r="D31" i="14" s="1"/>
  <c r="D25" i="14"/>
  <c r="D40" i="14"/>
  <c r="D32" i="14" l="1"/>
  <c r="D33" i="14" s="1"/>
  <c r="E14" i="8" l="1"/>
  <c r="E15" i="6"/>
  <c r="E14" i="5"/>
  <c r="G31" i="12"/>
  <c r="F31" i="12" l="1"/>
  <c r="D31" i="12" l="1"/>
  <c r="E31" i="12" l="1"/>
  <c r="O24" i="2" l="1"/>
  <c r="N24" i="2"/>
  <c r="L24" i="2"/>
  <c r="H24" i="2"/>
  <c r="M24" i="2" s="1"/>
  <c r="O23" i="2"/>
  <c r="N23" i="2"/>
  <c r="L23" i="2"/>
  <c r="H23" i="2"/>
  <c r="M23" i="2" s="1"/>
  <c r="O22" i="2"/>
  <c r="N22" i="2"/>
  <c r="L22" i="2"/>
  <c r="H22" i="2"/>
  <c r="M22" i="2" s="1"/>
  <c r="O21" i="2"/>
  <c r="N21" i="2"/>
  <c r="L21" i="2"/>
  <c r="H21" i="2"/>
  <c r="M21" i="2" s="1"/>
  <c r="O20" i="2"/>
  <c r="N20" i="2"/>
  <c r="L20" i="2"/>
  <c r="H20" i="2"/>
  <c r="M20" i="2" s="1"/>
  <c r="O19" i="2"/>
  <c r="N19" i="2"/>
  <c r="L19" i="2"/>
  <c r="H19" i="2"/>
  <c r="M19" i="2" s="1"/>
  <c r="O18" i="2"/>
  <c r="N18" i="2"/>
  <c r="L18" i="2"/>
  <c r="H18" i="2"/>
  <c r="M18" i="2" s="1"/>
  <c r="O17" i="2"/>
  <c r="N17" i="2"/>
  <c r="L17" i="2"/>
  <c r="H17" i="2"/>
  <c r="M17" i="2" s="1"/>
  <c r="O16" i="2"/>
  <c r="N16" i="2"/>
  <c r="L16" i="2"/>
  <c r="H16" i="2"/>
  <c r="M16" i="2" s="1"/>
  <c r="O15" i="2"/>
  <c r="O25" i="2" s="1"/>
  <c r="N15" i="2"/>
  <c r="N25" i="2" s="1"/>
  <c r="L15" i="2"/>
  <c r="L25" i="2" s="1"/>
  <c r="H15" i="2"/>
  <c r="M15" i="2" s="1"/>
  <c r="M25" i="2" s="1"/>
  <c r="L16" i="1"/>
  <c r="N16" i="1"/>
  <c r="O16" i="1"/>
  <c r="L17" i="1"/>
  <c r="N17" i="1"/>
  <c r="O17" i="1"/>
  <c r="L18" i="1"/>
  <c r="N18" i="1"/>
  <c r="O18" i="1"/>
  <c r="L19" i="1"/>
  <c r="N19" i="1"/>
  <c r="O19" i="1"/>
  <c r="L20" i="1"/>
  <c r="N20" i="1"/>
  <c r="O20" i="1"/>
  <c r="L21" i="1"/>
  <c r="N21" i="1"/>
  <c r="O21" i="1"/>
  <c r="L22" i="1"/>
  <c r="N22" i="1"/>
  <c r="O22" i="1"/>
  <c r="L23" i="1"/>
  <c r="N23" i="1"/>
  <c r="O23" i="1"/>
  <c r="L24" i="1"/>
  <c r="N24" i="1"/>
  <c r="O24" i="1"/>
  <c r="H16" i="1"/>
  <c r="K16" i="1" s="1"/>
  <c r="H17" i="1"/>
  <c r="K17" i="1" s="1"/>
  <c r="H18" i="1"/>
  <c r="K18" i="1" s="1"/>
  <c r="H19" i="1"/>
  <c r="K19" i="1" s="1"/>
  <c r="H20" i="1"/>
  <c r="K20" i="1" s="1"/>
  <c r="H21" i="1"/>
  <c r="K21" i="1" s="1"/>
  <c r="H22" i="1"/>
  <c r="K22" i="1" s="1"/>
  <c r="H23" i="1"/>
  <c r="K23" i="1" s="1"/>
  <c r="H24" i="1"/>
  <c r="K24" i="1" s="1"/>
  <c r="H15" i="1"/>
  <c r="G8" i="12" l="1"/>
  <c r="D35" i="12"/>
  <c r="D36" i="12" s="1"/>
  <c r="K21" i="2"/>
  <c r="K23" i="2"/>
  <c r="K15" i="2"/>
  <c r="P15" i="2"/>
  <c r="K17" i="2"/>
  <c r="P17" i="2"/>
  <c r="K19" i="2"/>
  <c r="P19" i="2"/>
  <c r="P21" i="2"/>
  <c r="P23" i="2"/>
  <c r="P16" i="2"/>
  <c r="P18" i="2"/>
  <c r="P20" i="2"/>
  <c r="P22" i="2"/>
  <c r="N26" i="2"/>
  <c r="P26" i="2" s="1"/>
  <c r="M27" i="2"/>
  <c r="P30" i="2" s="1"/>
  <c r="P24" i="2"/>
  <c r="O27" i="2"/>
  <c r="K16" i="2"/>
  <c r="K18" i="2"/>
  <c r="K20" i="2"/>
  <c r="K22" i="2"/>
  <c r="K24" i="2"/>
  <c r="M23" i="1"/>
  <c r="P23" i="1" s="1"/>
  <c r="M21" i="1"/>
  <c r="P21" i="1" s="1"/>
  <c r="M19" i="1"/>
  <c r="P19" i="1" s="1"/>
  <c r="M17" i="1"/>
  <c r="P17" i="1" s="1"/>
  <c r="M24" i="1"/>
  <c r="P24" i="1" s="1"/>
  <c r="M22" i="1"/>
  <c r="P22" i="1" s="1"/>
  <c r="M20" i="1"/>
  <c r="P20" i="1" s="1"/>
  <c r="M18" i="1"/>
  <c r="P18" i="1" s="1"/>
  <c r="M16" i="1"/>
  <c r="P16" i="1" s="1"/>
  <c r="P25" i="2" l="1"/>
  <c r="P27" i="2" s="1"/>
  <c r="P29" i="2"/>
  <c r="P28" i="2"/>
  <c r="N27" i="2"/>
  <c r="P31" i="2" l="1"/>
  <c r="P32" i="2" s="1"/>
  <c r="P33" i="2" s="1"/>
  <c r="O15" i="1"/>
  <c r="O25" i="1" s="1"/>
  <c r="N15" i="1"/>
  <c r="L15" i="1"/>
  <c r="L25" i="1" s="1"/>
  <c r="N25" i="1" l="1"/>
  <c r="N26" i="1" s="1"/>
  <c r="N27" i="1" s="1"/>
  <c r="O27" i="1"/>
  <c r="M15" i="1"/>
  <c r="M25" i="1" s="1"/>
  <c r="P15" i="1" l="1"/>
  <c r="P25" i="1" s="1"/>
  <c r="M27" i="1"/>
  <c r="P30" i="1" s="1"/>
  <c r="K15" i="1"/>
  <c r="P26" i="1"/>
  <c r="P29" i="1" l="1"/>
  <c r="P28" i="1"/>
  <c r="P27" i="1"/>
  <c r="P31" i="1" l="1"/>
  <c r="P32" i="1" s="1"/>
  <c r="P33" i="1" s="1"/>
</calcChain>
</file>

<file path=xl/sharedStrings.xml><?xml version="1.0" encoding="utf-8"?>
<sst xmlns="http://schemas.openxmlformats.org/spreadsheetml/2006/main" count="793" uniqueCount="319">
  <si>
    <t>Tāme  sastādīta  2014.gada 14.janvārī</t>
  </si>
  <si>
    <t>Nr.p.k.</t>
  </si>
  <si>
    <t>Kods</t>
  </si>
  <si>
    <t>Darba   nosaukums</t>
  </si>
  <si>
    <t>Mērvienība</t>
  </si>
  <si>
    <t>Daudzums</t>
  </si>
  <si>
    <t>Vienības izmaksas</t>
  </si>
  <si>
    <t>KOPĀ  uz VISU  APJOMU   (EUR)</t>
  </si>
  <si>
    <t>laika norma (c/st)</t>
  </si>
  <si>
    <t>darba samaksas likme (EUR/st)</t>
  </si>
  <si>
    <t>darba alga (EUR)</t>
  </si>
  <si>
    <t>materiāli (EUR)</t>
  </si>
  <si>
    <t>mahānismi (EUR)</t>
  </si>
  <si>
    <t>KOPĀ  (EUR)</t>
  </si>
  <si>
    <t>darbietilpība (c/st)</t>
  </si>
  <si>
    <t>Materiāli (EUR)</t>
  </si>
  <si>
    <t>mehānismi (EUR)</t>
  </si>
  <si>
    <t>SUMMA (EUR)</t>
  </si>
  <si>
    <t>līg.cena</t>
  </si>
  <si>
    <t>m</t>
  </si>
  <si>
    <t>Kopā :</t>
  </si>
  <si>
    <t>Materiālu, grunts apmaiņas un būvgružu transporta izdevumi</t>
  </si>
  <si>
    <t xml:space="preserve"> </t>
  </si>
  <si>
    <t>Tiešās izmaksas kopā :</t>
  </si>
  <si>
    <t>Sastādīja: ____________________</t>
  </si>
  <si>
    <t>Pārbaudīja:  ____________________</t>
  </si>
  <si>
    <t>(paraksts un tā atšifrējums)</t>
  </si>
  <si>
    <t>Sertifikāta Nr.___________________</t>
  </si>
  <si>
    <t>Lokālā tāme Nr.1</t>
  </si>
  <si>
    <t>Virsizdevumi</t>
  </si>
  <si>
    <t>Peļņa</t>
  </si>
  <si>
    <t xml:space="preserve">Darba devēja sociālais nodoklis </t>
  </si>
  <si>
    <t>PAVISAM KOPĀ:</t>
  </si>
  <si>
    <t>KOPĀ AR PVN:</t>
  </si>
  <si>
    <t>Objekta nosaukums : DAUGAVPILS 23. PIRMSSKOLAS IZGLĪTĪBAS IESTĀDES ENERGOEFEKTIVITĀTES PAAUGSTINĀŠANA SMILŠU IELĀ 100, DAUGAVPILĪ</t>
  </si>
  <si>
    <t>Būves nosaukums: DAUGAVPILS 23. PIRMSSKOLAS IZGLĪTĪBAS IESTĀDE</t>
  </si>
  <si>
    <t>Objekta adrese : SMILŠU IELĀ 100, DAUGAVPILĪ</t>
  </si>
  <si>
    <t>Pasūtījuma Nr.: DPD 2013/15 ERAF</t>
  </si>
  <si>
    <t>Objekta nosaukums : DAUGAVPILS 21. PIRMSSKOLAS IZGLĪTĪBAS IESTĀDES ENERGOEFEKTIVITĀTES PAAUGSTINĀŠANA  JATNIEKU IELĀ 66, DAUGAVPILĪ</t>
  </si>
  <si>
    <t>Būves nosaukums: DAUGAVPILS 21. PIRMSSKOLAS IZGLĪTĪBAS IESTĀDE</t>
  </si>
  <si>
    <t>Objekta adrese : JATNIEKU IELĀ 66, DAUGAVPILĪ</t>
  </si>
  <si>
    <t>Lokālā tāme Nr.2</t>
  </si>
  <si>
    <t>Kabelis XAFLEX2*1 mm2</t>
  </si>
  <si>
    <t>Kabelis XAFLEX 3*1 mm2 (2-ceļu vārstu piedziņām, 24V, 0...10V vadība)</t>
  </si>
  <si>
    <t>Termināls</t>
  </si>
  <si>
    <t>Tāme  sastādīta  2014.g. tirgus cenās, pamatojoties uz BK, AR, AVK, DOP, ELT, SM, UAS, UIS, UKT, UPP daļas rasējumiem</t>
  </si>
  <si>
    <t>Gofrēta caurule d20mm, pelēka</t>
  </si>
  <si>
    <t>Kabeļtrepe 200mm un stiprinājumi</t>
  </si>
  <si>
    <t>Montāžas materiāli</t>
  </si>
  <si>
    <t>kompl.</t>
  </si>
  <si>
    <t>Kabeļi un montāžas materiāli</t>
  </si>
  <si>
    <t>SM6 vadības sadalne</t>
  </si>
  <si>
    <t>Sadales korpuss IP65 800*600mm, elektroautomātikas, spēka un vadības komponentes</t>
  </si>
  <si>
    <t>kpl.</t>
  </si>
  <si>
    <t>Izpilddokumentācijas sagatavošana</t>
  </si>
  <si>
    <t>Zemējuma pieslēgšana</t>
  </si>
  <si>
    <t>PVN 21%</t>
  </si>
  <si>
    <t>ELEKTROMONTĀŽAS DARBI SILTUMMEZGLĀ</t>
  </si>
  <si>
    <t>Cirkulācijas sūkņa elektriskā pieslēgšana</t>
  </si>
  <si>
    <t>2 ceļu vārsta piedziņas elektriskā pieslēgšana</t>
  </si>
  <si>
    <t>Ārējas temperatūras devējs</t>
  </si>
  <si>
    <t xml:space="preserve">Siltumskaitītāja pieslēgšana </t>
  </si>
  <si>
    <t>SM iekārtas palaišanas un regulēšanas darbi</t>
  </si>
  <si>
    <t>SM lauka iekārtas</t>
  </si>
  <si>
    <t>Temperatūras devējs</t>
  </si>
  <si>
    <t>Termināls (PL kanals (60*60)</t>
  </si>
  <si>
    <t>Dienvidu korpuss</t>
  </si>
  <si>
    <t>SM vadības sadalne</t>
  </si>
  <si>
    <t>gb.</t>
  </si>
  <si>
    <t>Kopā bez PVN:</t>
  </si>
  <si>
    <t>Kopā bez PVN</t>
  </si>
  <si>
    <t>Kopā</t>
  </si>
  <si>
    <t>gb</t>
  </si>
  <si>
    <t>Ugunsdrošs vārsts UVA30-400 Amalva vai ekvivalents</t>
  </si>
  <si>
    <t>70a</t>
  </si>
  <si>
    <t>Ugunsdroša vārstsa uzstādīšana UVA30-400 Amalva vai ekvivalenta</t>
  </si>
  <si>
    <t>69a</t>
  </si>
  <si>
    <t>Ugunsdrošs vārsts UVA30-315 Amalva vai ekvivalents</t>
  </si>
  <si>
    <t>Ugunsdroša vārstsa uzstādīšana UVA30-315 Amalva vai ekvivalenta</t>
  </si>
  <si>
    <t>Sistēmas PN-4</t>
  </si>
  <si>
    <t>Sistēmas PN-3</t>
  </si>
  <si>
    <t>Sistēmas PN-2</t>
  </si>
  <si>
    <t>Ugunsdrošs vārsts  UVA30-400 Amalva vai ekvivalents</t>
  </si>
  <si>
    <t>Ugunsdroša vārsta uzstādīšana UVA30-400 Amalva vai ekvivalenta</t>
  </si>
  <si>
    <t>Sistēmas PN-1</t>
  </si>
  <si>
    <t>VENTILĀCIJA</t>
  </si>
  <si>
    <t>Darbu apraksts vai materiālu nosaukums</t>
  </si>
  <si>
    <t>Nr. p.k.</t>
  </si>
  <si>
    <t>Identifikācijas Nr.: DPD 2014/40</t>
  </si>
  <si>
    <t>Objekta adrese: Šaurā iela 20, Daugavpils</t>
  </si>
  <si>
    <t>Objekta nosaukums: Daugavpils 26. pirmsskolas izglītības iestādes rekonstrukcija par zemas enerģijas patēriņa ēku</t>
  </si>
  <si>
    <t>Būves nosaukums: Daugavpils 26. pirmsskolas izglītības iestāde</t>
  </si>
  <si>
    <t xml:space="preserve"> Iekārtas palaišanas un regulēšanas darbi</t>
  </si>
  <si>
    <t>Palaišanas un regulēšanas darbi</t>
  </si>
  <si>
    <t>Kabeļkanal + stirinājumi</t>
  </si>
  <si>
    <t>2.2</t>
  </si>
  <si>
    <t>KabelisXAFLEX 4*6</t>
  </si>
  <si>
    <t>2.1</t>
  </si>
  <si>
    <t>Sadalnes korpuss IP65, elektro automātikas,spēka un vadības komponenti</t>
  </si>
  <si>
    <t>1.2</t>
  </si>
  <si>
    <t>Sildelement RDW(6kW)</t>
  </si>
  <si>
    <t>1.1</t>
  </si>
  <si>
    <t>Dezinfekcijas komplekt</t>
  </si>
  <si>
    <t> Dau-dzums</t>
  </si>
  <si>
    <t> Mēr-vienība</t>
  </si>
  <si>
    <t> Darba nosaukums</t>
  </si>
  <si>
    <t> Kods</t>
  </si>
  <si>
    <t> Nr. p.k.</t>
  </si>
  <si>
    <t>(darba veids vai konstruktīvā elementa nosaukums)</t>
  </si>
  <si>
    <t>Dezinfekcijas sistēma</t>
  </si>
  <si>
    <t>3.3</t>
  </si>
  <si>
    <t>Paligmateriali</t>
  </si>
  <si>
    <t>3.2</t>
  </si>
  <si>
    <t>KabelisXAFLEX 5*1</t>
  </si>
  <si>
    <t>3.1</t>
  </si>
  <si>
    <t>Iegremdējamais temperatūras devējs ar čaulu</t>
  </si>
  <si>
    <t>3 ceļu vārsta piedziņas elektriskā pieslēgšana</t>
  </si>
  <si>
    <t>Dry cooler DGS 501</t>
  </si>
  <si>
    <t>Silt.reg.sistema</t>
  </si>
  <si>
    <t>Siltuma reģenerācijas sistēma</t>
  </si>
  <si>
    <t>kpl</t>
  </si>
  <si>
    <t>Savienojuma elementu montāža  ieskaitot visus nepieciešamos materiālus un darbus</t>
  </si>
  <si>
    <t>7</t>
  </si>
  <si>
    <t xml:space="preserve">m </t>
  </si>
  <si>
    <t xml:space="preserve">PVHc20mm, lokana ieskaitot visus nepieciešamos materiālus </t>
  </si>
  <si>
    <t>6</t>
  </si>
  <si>
    <t>PVHc20mm, lokanas montāža ieskaitot visus nepieciešamos materiālus un darbus</t>
  </si>
  <si>
    <t>5</t>
  </si>
  <si>
    <t xml:space="preserve">Kabelis NYM-J-3x1,5  ieskaitot visus nepieciešamos materiālus </t>
  </si>
  <si>
    <t>4</t>
  </si>
  <si>
    <t>Kabeļa NYM-J-3x1,5 montāža ieskaitot visus nepieciešamos materiālus un darbus</t>
  </si>
  <si>
    <t>3</t>
  </si>
  <si>
    <t xml:space="preserve">PVH kanāls 30x25mm, ar pagr.elementiem, vāku,  ieskaitot visus nepieciešamos materiālus </t>
  </si>
  <si>
    <t>2</t>
  </si>
  <si>
    <t>PVH kanāla 30x25mm, ar pagr.elementiem, vāku, montāža ieskaitot visus nepieciešamos materiālus un darbus</t>
  </si>
  <si>
    <t>1</t>
  </si>
  <si>
    <t>Ārējā apgaismojuma kabelis</t>
  </si>
  <si>
    <t>Ziemeļu korpuss</t>
  </si>
  <si>
    <t>Siltumizolācijas kaloriferu siltumapgādei "Paroc" Hvac Section AluCoat T ar skārdu čaulu 40mm biezumā</t>
  </si>
  <si>
    <t>Siltumizolācijas saules kolektoram "Paroc" Hvac Section AluCoat T ar skārdu čaulu 40mm biezumā</t>
  </si>
  <si>
    <t>m2</t>
  </si>
  <si>
    <t>Ventilācijas iekārtu caurļvadu siltumizolācija "Paroc" Hvac Lamella Mat Grey ar skārda apšuvuimu 100 mm biezumā</t>
  </si>
  <si>
    <t>Cauruļvadu siltumizolācija</t>
  </si>
  <si>
    <t>Sertifikāta Nr.</t>
  </si>
  <si>
    <t>montāžas materiāli (Dībeļi, skrūves, kabeļu saitītes, stiprinājumi)</t>
  </si>
  <si>
    <t>Šinas retranslators NX-320-I vai ekvivalents</t>
  </si>
  <si>
    <t>Šinas retranslatora uzstādīšana</t>
  </si>
  <si>
    <t>Kārba iekārtas uzstādīšanai</t>
  </si>
  <si>
    <t>Apsardzes signalizācijas vadības  panelis NX-8E System keypad</t>
  </si>
  <si>
    <t>Apsardzes signalizācijas vadības  paneļa uzstādīšana</t>
  </si>
  <si>
    <t>Transformators</t>
  </si>
  <si>
    <t>Akumulators 7A/h 12 V</t>
  </si>
  <si>
    <t>Automātiskās apsardzes signalizācijas sistēma</t>
  </si>
  <si>
    <t>Ugunsizturīgais hermētiķis</t>
  </si>
  <si>
    <t>Cauruma aizblīvēšana ar ugunsizturīgo materiālu</t>
  </si>
  <si>
    <t>Kabeļu kanāls 15x20</t>
  </si>
  <si>
    <t>Signalizācijas kabelis ugunsizturīgs FE180/E30 bez ekrāna 2x1.0 (ugunsizturība 30 min) vai ekvivalents</t>
  </si>
  <si>
    <t>t m</t>
  </si>
  <si>
    <t>Kabeļu vilkšana, stiprināšana virs piekārtiem griestiem, sienās (gofrētajās caurulēs), kabeļu minikanālos, grīdās (caurulēs)</t>
  </si>
  <si>
    <t>Sirēna AH-03127S</t>
  </si>
  <si>
    <t>Sirēnas uzstādīšana</t>
  </si>
  <si>
    <t>Akumulatoru kaste</t>
  </si>
  <si>
    <t>Akumulators 12v , 18 A/h</t>
  </si>
  <si>
    <t>Bāzes detektoriem ar izdeju SDR 500 R vai ekvivalentas</t>
  </si>
  <si>
    <t>Adrešu trauksmes poga FMR 500 vai ekvivalents</t>
  </si>
  <si>
    <t>Adrešu trauksmes pogas uzstādīšana</t>
  </si>
  <si>
    <t>Ugunsdrošības signalizācijas tīkli</t>
  </si>
  <si>
    <t>UAS</t>
  </si>
  <si>
    <t>Montāžas materiāli (dībeļi, skrūves, kabeļu saitītes, stiprinājumi)</t>
  </si>
  <si>
    <t>Kabeļa penals 15x20</t>
  </si>
  <si>
    <t>Ugunsdrošs ekranēts kabelis E90 (N)HXH-FE180V/E90-3x1.5</t>
  </si>
  <si>
    <t>Ugunsdrošs ekranēts kabelis E30  1x2x0.8</t>
  </si>
  <si>
    <t xml:space="preserve"> Ugunsdrošs ekranēts kabelis E30  (N)HXH-JE30 7X1,5mm</t>
  </si>
  <si>
    <t>Palaišanas/izslēgšanas poga MCP1A-R470SF</t>
  </si>
  <si>
    <t>Ugunsdzēsības aizbidņa vadības skapis ar
nepārtrauktas barošanas bloku (UPS) UAVS1</t>
  </si>
  <si>
    <t>Ugunsdzēsības sistēmas palaišana sistēma</t>
  </si>
  <si>
    <t>paraksts un tā atšifrējums, datums</t>
  </si>
  <si>
    <t>Pārbaudīja:</t>
  </si>
  <si>
    <t>Sastādīja:</t>
  </si>
  <si>
    <t xml:space="preserve">Kopā bez PVN </t>
  </si>
  <si>
    <t>alga</t>
  </si>
  <si>
    <t>izmaksas</t>
  </si>
  <si>
    <t>tāmes Nr.</t>
  </si>
  <si>
    <t>darba</t>
  </si>
  <si>
    <t>Tāmes</t>
  </si>
  <si>
    <t xml:space="preserve">Kods, </t>
  </si>
  <si>
    <t>Tajā skaitā:</t>
  </si>
  <si>
    <t>Darba veids vai konstruktīvā elementa nosaukums</t>
  </si>
  <si>
    <t>Kopējā darbietilpība, c/h</t>
  </si>
  <si>
    <t>Par kopējo summu, Eur</t>
  </si>
  <si>
    <t>DPD 2014/40</t>
  </si>
  <si>
    <t>ID  Nr.:</t>
  </si>
  <si>
    <t>Šaurā iela 20, Daugavpils</t>
  </si>
  <si>
    <t>Objekta adrese:</t>
  </si>
  <si>
    <t>Daugavpils 26. pirmsskolas izglītības iestādes rekonstrukcija par zemas enerģijas patēriņa ēku</t>
  </si>
  <si>
    <t>Objekta nosaukums:</t>
  </si>
  <si>
    <t>Daugavpils 26. pirmsskolas izglītības iestāde</t>
  </si>
  <si>
    <t>Būves nosaukums:</t>
  </si>
  <si>
    <t xml:space="preserve">Tāme sastādīta: 2017.gada </t>
  </si>
  <si>
    <t>Ventilācijas sistēmas ugunsdrošības vārsti</t>
  </si>
  <si>
    <t>Elektromontāžas darbi siltummezglā</t>
  </si>
  <si>
    <t>3.1.</t>
  </si>
  <si>
    <t>Saules kolektora dezinfekcija</t>
  </si>
  <si>
    <t>3.2.</t>
  </si>
  <si>
    <t>Saules kolektora utilizātors</t>
  </si>
  <si>
    <t>Ārējais apgaismojums. Elektromontāžas darbi</t>
  </si>
  <si>
    <t>Ārējais apgaismojums</t>
  </si>
  <si>
    <t>Cauruļvadu izolācijas darbi</t>
  </si>
  <si>
    <t>6.1.</t>
  </si>
  <si>
    <t>Apsardzes signalizācijas vadības  paneļa un šinas retranslatora uzstādīšana</t>
  </si>
  <si>
    <t>6.2.</t>
  </si>
  <si>
    <t>6.3.</t>
  </si>
  <si>
    <t>UAS. Ugunsdzēsības aizbidnis</t>
  </si>
  <si>
    <t>Kopā ar PVN</t>
  </si>
  <si>
    <t>Vispārceltniecības darbi. Ieeja uz siltummezglu.</t>
  </si>
  <si>
    <t>Virtuves ventilācijas sadalīšana</t>
  </si>
  <si>
    <t>Kāpņu telpu remonts (4gb.)</t>
  </si>
  <si>
    <t>Virtuves ventilācija</t>
  </si>
  <si>
    <t xml:space="preserve">Virtuves zonts (tvaika nosūcējs), (izgatavots no nerūsējošā tērauda KSK-MI 1500x1500x400, ar tauku filtriem no nerūsējošā tērauda, ar kondensāta novadkanāliem un krāniem, ar dienasgaismas lampu, ar vāku uzstādīšana, vai ekvivalents ar dienas gaismu, griestu taisnstūra modelis) </t>
  </si>
  <si>
    <t>Tauku filtra kasete FR 250x250 d250 vai ekvivalents</t>
  </si>
  <si>
    <t>Regulējošais vārsts SK (KROS) 250 vai ekvivalents</t>
  </si>
  <si>
    <t>Gaisa vads SR 0250-3 vai ekvivalents</t>
  </si>
  <si>
    <t>Likums NV 250/90 vai ekvivalents</t>
  </si>
  <si>
    <t>Savienojums argumiju NI 250 vai ekvivalents</t>
  </si>
  <si>
    <t>Papildmateriāli</t>
  </si>
  <si>
    <t>Pamatu siltumizolācija</t>
  </si>
  <si>
    <t>l</t>
  </si>
  <si>
    <t>kg</t>
  </si>
  <si>
    <t>m3</t>
  </si>
  <si>
    <t>Ieeja uz siltummezglu</t>
  </si>
  <si>
    <t xml:space="preserve">Ēkas esošo lieveņu demontāža (siltummezgls) </t>
  </si>
  <si>
    <t>Esošo durvju bloku demontāža</t>
  </si>
  <si>
    <t>gab.</t>
  </si>
  <si>
    <t>Esošo ailu demontāžas darbi jaunu ailu pārsedžu ierīkošanai</t>
  </si>
  <si>
    <t>Siltummezgla ieejas mezgla ierīkošana, ieskaitot blietētu šķembu slāņa ierīkošanu, veidņu uzstādīšanu, hidroizolācijas ierīkošanu, betonešanas darbus un atveidņošanu</t>
  </si>
  <si>
    <t>veidņi</t>
  </si>
  <si>
    <t>šķembas</t>
  </si>
  <si>
    <r>
      <t xml:space="preserve">stiegras </t>
    </r>
    <r>
      <rPr>
        <sz val="10"/>
        <rFont val="Calibri"/>
        <family val="2"/>
        <charset val="204"/>
      </rPr>
      <t>Ø</t>
    </r>
    <r>
      <rPr>
        <sz val="10"/>
        <rFont val="Arial"/>
        <family val="2"/>
        <charset val="204"/>
      </rPr>
      <t>12</t>
    </r>
  </si>
  <si>
    <r>
      <t xml:space="preserve">stiegras </t>
    </r>
    <r>
      <rPr>
        <sz val="10"/>
        <rFont val="Calibri"/>
        <family val="2"/>
        <charset val="204"/>
      </rPr>
      <t>Ø</t>
    </r>
    <r>
      <rPr>
        <sz val="10"/>
        <rFont val="Arial"/>
        <family val="2"/>
        <charset val="204"/>
      </rPr>
      <t>10</t>
    </r>
  </si>
  <si>
    <r>
      <t xml:space="preserve">stiegras </t>
    </r>
    <r>
      <rPr>
        <sz val="10"/>
        <rFont val="Calibri"/>
        <family val="2"/>
        <charset val="204"/>
      </rPr>
      <t>Ø8</t>
    </r>
  </si>
  <si>
    <t>betons B25/30</t>
  </si>
  <si>
    <t>Hilti Hit-HY 200A</t>
  </si>
  <si>
    <t>Pārsedzes ierīkošana</t>
  </si>
  <si>
    <r>
      <t xml:space="preserve">stiegras </t>
    </r>
    <r>
      <rPr>
        <sz val="10"/>
        <rFont val="Calibri"/>
        <family val="2"/>
        <charset val="204"/>
      </rPr>
      <t>Ø6</t>
    </r>
  </si>
  <si>
    <t>betons B20/25</t>
  </si>
  <si>
    <t>tērauda profils UPE 200, l=1450mm</t>
  </si>
  <si>
    <t>tērauda sloksne 75x8</t>
  </si>
  <si>
    <t>tērauda ķīlis</t>
  </si>
  <si>
    <t>vītņstienis M16</t>
  </si>
  <si>
    <t>zemapmetuma siets</t>
  </si>
  <si>
    <t>ķieģelis</t>
  </si>
  <si>
    <t>mūrēšanas java</t>
  </si>
  <si>
    <t>Būvgružu izvēšana un utilizācija</t>
  </si>
  <si>
    <t>Demontāžas darbi</t>
  </si>
  <si>
    <t/>
  </si>
  <si>
    <t>Griestu krāsojuma noņemšana, nestabilā apmetuma nokalšana</t>
  </si>
  <si>
    <r>
      <t>m</t>
    </r>
    <r>
      <rPr>
        <vertAlign val="superscript"/>
        <sz val="10"/>
        <rFont val="Arial"/>
        <family val="2"/>
        <charset val="204"/>
      </rPr>
      <t>2</t>
    </r>
  </si>
  <si>
    <t>Sienu krāsojuma noņemšana</t>
  </si>
  <si>
    <t>Bojātā apmetuma nokalšana no sienām (5%)</t>
  </si>
  <si>
    <t>Pie sienas piestiprinātās margas demontāža</t>
  </si>
  <si>
    <t>t.m.</t>
  </si>
  <si>
    <t>Būvgružu izvākšana no objekta telpām un utilizācija</t>
  </si>
  <si>
    <t>Grīdas flīžu demontāža</t>
  </si>
  <si>
    <t>Iekšējie apdares darbi</t>
  </si>
  <si>
    <t>Sienas</t>
  </si>
  <si>
    <t>Virsmas apstrādāšana gruntējošu sastāvu "Tiefgrund" vai analogu</t>
  </si>
  <si>
    <t>Sienu apmetuma remonts</t>
  </si>
  <si>
    <t>Sienās izveidojušos plaisu attīrīšana un                 aizdarīšana</t>
  </si>
  <si>
    <t>Sienu virsmu izlīdzināšana ar smalko apmetuma javu ("Rotband" vai ekvivalents)</t>
  </si>
  <si>
    <t>Augstvērtīgs krāsojums sienām ar nodilumizturīgu krāsu, ieskaitot virsmas sagatavošanu (krāsas toni saskaņot ar Pasūtītāju).</t>
  </si>
  <si>
    <t>Griesti</t>
  </si>
  <si>
    <t>Griestu virsmas izlīdzināšana ar smalko apmetuma javu ("Rotband" vai ekvivalents)</t>
  </si>
  <si>
    <t xml:space="preserve">Augstvērtīgs krāsojums griestiem ar mitrumizturīgu krāsu, ieskaitot virsmas sagatavošanu </t>
  </si>
  <si>
    <t>Kāpņu remonts</t>
  </si>
  <si>
    <t>Virsmas mehāniska attīrīšana</t>
  </si>
  <si>
    <t>Virsmas gruntēšana</t>
  </si>
  <si>
    <t>Virsmas remonts, izlīdzināšana</t>
  </si>
  <si>
    <t>Kāpņu virmas krāsošana ar eļļas grīdas krāsu (toni un zīmējumu saskaņot ar Pasūtītāju)</t>
  </si>
  <si>
    <t>Grīdlistes no keramikas flīžu materiāla</t>
  </si>
  <si>
    <t>Esošo kāpņu metāla margu konstrukcijas virsmas attīrīšana un krāsošana</t>
  </si>
  <si>
    <t>Lakota koka roktura montāža esošajām kāpņu margām ( būvuzņēmēja materiāls)</t>
  </si>
  <si>
    <t>Lakota kāpņu koka lentera montāža pie sienas, kompl. ar metāla stiprinājumiem u.c. montāžas materiāliem un palīgmateriāliem (būvuzņēmēja materiāls)</t>
  </si>
  <si>
    <t>Grīdas flīzēšana ar akmens masas flīzēm</t>
  </si>
  <si>
    <t>Dažādi darbi</t>
  </si>
  <si>
    <t xml:space="preserve">Pastatņu un sastaņu uzstādīšana, tai skaitā nomas vai amortizācijas izmaksas </t>
  </si>
  <si>
    <t>Logu noklāšana ar plēvi pasargāšanai no celtniecības putekļiem</t>
  </si>
  <si>
    <t>Kāpņu  telpu  remonts</t>
  </si>
  <si>
    <t>Dienvidu korpuss - kāpņu telpa Nr. 16,8;  Nr. 25,15</t>
  </si>
  <si>
    <t>Ziemeļu  korpuss - kāpņu telpa Nr. 54, 11;   Nr. 60, 18</t>
  </si>
  <si>
    <t>Būvdarbu  apjomu  saraksts Nr.7</t>
  </si>
  <si>
    <t>Būvdarbu  apjomu  saraksts  Nr.1</t>
  </si>
  <si>
    <t>Būvdarbu  apjomu  saraksts  Nr.2</t>
  </si>
  <si>
    <t>Kopā  bez  PVN:</t>
  </si>
  <si>
    <t>Būvdarbu  apjomu  saraksts Nr.3.1.</t>
  </si>
  <si>
    <t>Būvdarbu  apjomu  saraksts  Nr.3.2.</t>
  </si>
  <si>
    <t>Būvdarbu  apjomu  saraksts  Nr.4</t>
  </si>
  <si>
    <t>Būvdarbu  apjomu  saraksts  Nr. 5</t>
  </si>
  <si>
    <t>Būvdarbu  apjomu  saraksts Nr.6.1.</t>
  </si>
  <si>
    <t>Būvdarbu  apjomu  saraksts  Nr.6.2.</t>
  </si>
  <si>
    <t>Būvdarbu  apjomu  saraksts  Nr.6.3.</t>
  </si>
  <si>
    <t>Būvdarbu  apjomu  saraksts   Nr.8</t>
  </si>
  <si>
    <t>Būvdarbu  apjomu  saraksts   Nr.9</t>
  </si>
  <si>
    <t>Būvdarbu  apjomu  saraksts  Nr. 10</t>
  </si>
  <si>
    <t>Virsizdevumi (%)</t>
  </si>
  <si>
    <t>Peļņa ( %)</t>
  </si>
  <si>
    <t xml:space="preserve">materiāli </t>
  </si>
  <si>
    <t xml:space="preserve">mehānismi </t>
  </si>
  <si>
    <t> Mērvienība</t>
  </si>
  <si>
    <t> Daudzums</t>
  </si>
  <si>
    <t>Logu ailu apdares darbi</t>
  </si>
  <si>
    <r>
      <t xml:space="preserve">Sietu  </t>
    </r>
    <r>
      <rPr>
        <sz val="10"/>
        <rFont val="Calibri"/>
        <family val="2"/>
      </rPr>
      <t>Ø</t>
    </r>
    <r>
      <rPr>
        <sz val="10"/>
        <rFont val="Arial"/>
        <family val="2"/>
      </rPr>
      <t>6 100x100 ieklāšana</t>
    </r>
  </si>
  <si>
    <r>
      <t xml:space="preserve">Enkuru </t>
    </r>
    <r>
      <rPr>
        <sz val="10"/>
        <rFont val="Calibri"/>
        <family val="2"/>
      </rPr>
      <t>Ø</t>
    </r>
    <r>
      <rPr>
        <sz val="10"/>
        <rFont val="Arial"/>
        <family val="2"/>
        <charset val="204"/>
      </rPr>
      <t>10 AIII, L=350mm uzstādīšana</t>
    </r>
  </si>
  <si>
    <t>Koka brusa 100x50 montāža</t>
  </si>
  <si>
    <t>Logu ailu siltumizolācija, b=70mm</t>
  </si>
  <si>
    <t>Logu  palodžu betonējums ar veidņu  uzstādīšanu, b=140mm</t>
  </si>
  <si>
    <t>Logu ailu apdares  darbi</t>
  </si>
  <si>
    <t>Kopsavilkuma aprēķins Nr. 1</t>
  </si>
  <si>
    <t>Logu  ķieģeļu  palodžu demontāžas  darbi</t>
  </si>
  <si>
    <t>Būvdarbu  apjomu  saraksts  Nr.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</si>
</sst>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.00\ _-;\-* #,##0.00\ _-;_-* &quot;-&quot;??\ _-;_-@_-"/>
    <numFmt numFmtId="165" formatCode="0.00;[Red]0.00"/>
    <numFmt numFmtId="166" formatCode="0;[Red]0"/>
    <numFmt numFmtId="167" formatCode="yyyy\.mm\.dd\.;@"/>
    <numFmt numFmtId="168" formatCode="_-* #,##0.00_р_._-;\-* #,##0.00_р_._-;_-* &quot;-&quot;??_р_._-;_-@_-"/>
  </numFmts>
  <fonts count="65">
    <font>
      <sz val="10"/>
      <name val="Arial Cyr"/>
      <charset val="186"/>
    </font>
    <font>
      <sz val="11"/>
      <color theme="1"/>
      <name val="Calibri"/>
      <family val="2"/>
      <charset val="186"/>
      <scheme val="minor"/>
    </font>
    <font>
      <sz val="10"/>
      <name val="Arial Cyr"/>
      <charset val="186"/>
    </font>
    <font>
      <b/>
      <sz val="14"/>
      <name val="Arial Narrow"/>
      <family val="2"/>
      <charset val="204"/>
    </font>
    <font>
      <sz val="10"/>
      <name val="Arial Narrow"/>
      <family val="2"/>
      <charset val="204"/>
    </font>
    <font>
      <sz val="10"/>
      <name val="Helv"/>
    </font>
    <font>
      <b/>
      <u/>
      <sz val="12"/>
      <name val="Arial Narrow"/>
      <family val="2"/>
      <charset val="204"/>
    </font>
    <font>
      <b/>
      <sz val="10"/>
      <name val="Arial Narrow"/>
      <family val="2"/>
      <charset val="204"/>
    </font>
    <font>
      <b/>
      <sz val="16"/>
      <name val="Arial Narrow"/>
      <family val="2"/>
      <charset val="204"/>
    </font>
    <font>
      <sz val="10"/>
      <color indexed="17"/>
      <name val="Arial Narrow"/>
      <family val="2"/>
      <charset val="204"/>
    </font>
    <font>
      <sz val="8"/>
      <color indexed="10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0"/>
      <name val="Arial Narrow"/>
      <family val="2"/>
      <charset val="186"/>
    </font>
    <font>
      <sz val="11"/>
      <name val="Arial Narrow"/>
      <family val="2"/>
      <charset val="186"/>
    </font>
    <font>
      <b/>
      <sz val="11"/>
      <name val="Arial Narrow"/>
      <family val="2"/>
      <charset val="204"/>
    </font>
    <font>
      <b/>
      <sz val="11"/>
      <name val="Arial Cyr"/>
      <charset val="186"/>
    </font>
    <font>
      <sz val="10"/>
      <name val="MS Sans Serif"/>
      <family val="2"/>
      <charset val="186"/>
    </font>
    <font>
      <b/>
      <sz val="10"/>
      <name val="Arial Narrow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9"/>
      <name val="Arial Narrow"/>
      <family val="2"/>
      <charset val="204"/>
    </font>
    <font>
      <sz val="9"/>
      <name val="Arial Narrow"/>
      <family val="2"/>
      <charset val="204"/>
    </font>
    <font>
      <sz val="9"/>
      <name val="Arial Narrow"/>
      <family val="2"/>
      <charset val="186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1"/>
      <name val="Arial Narrow"/>
      <family val="2"/>
      <charset val="204"/>
    </font>
    <font>
      <sz val="10"/>
      <color indexed="8"/>
      <name val="Arial Narrow"/>
      <family val="2"/>
      <charset val="186"/>
    </font>
    <font>
      <sz val="10"/>
      <name val="Arial"/>
      <family val="2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</font>
    <font>
      <b/>
      <sz val="10"/>
      <name val="Arial"/>
      <family val="2"/>
      <charset val="186"/>
    </font>
    <font>
      <b/>
      <sz val="10"/>
      <name val="Arial"/>
      <family val="2"/>
      <charset val="204"/>
    </font>
    <font>
      <sz val="10"/>
      <name val="Times New Roman"/>
      <family val="1"/>
      <charset val="186"/>
    </font>
    <font>
      <b/>
      <i/>
      <sz val="9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</font>
    <font>
      <b/>
      <i/>
      <sz val="8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Albertus MT"/>
      <family val="1"/>
    </font>
    <font>
      <i/>
      <sz val="11"/>
      <color indexed="8"/>
      <name val="Albertus MT"/>
      <family val="1"/>
    </font>
    <font>
      <b/>
      <i/>
      <sz val="11"/>
      <name val="Albertus MT"/>
      <family val="1"/>
    </font>
    <font>
      <b/>
      <sz val="11"/>
      <color rgb="FFFA7D00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  <font>
      <i/>
      <sz val="11"/>
      <color indexed="8"/>
      <name val="Times New Roman"/>
      <family val="1"/>
    </font>
    <font>
      <i/>
      <sz val="10"/>
      <name val="Arial"/>
      <family val="2"/>
    </font>
    <font>
      <sz val="10"/>
      <name val="Calibri"/>
      <family val="2"/>
      <charset val="204"/>
    </font>
    <font>
      <vertAlign val="superscript"/>
      <sz val="10"/>
      <name val="Arial"/>
      <family val="2"/>
      <charset val="204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  <charset val="204"/>
    </font>
    <font>
      <b/>
      <u/>
      <sz val="10"/>
      <name val="Arial"/>
      <family val="2"/>
    </font>
    <font>
      <sz val="10"/>
      <name val="Times New Roman"/>
      <family val="1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0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16" fillId="0" borderId="0"/>
    <xf numFmtId="0" fontId="19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5" fillId="0" borderId="0"/>
    <xf numFmtId="0" fontId="24" fillId="0" borderId="0"/>
    <xf numFmtId="0" fontId="18" fillId="0" borderId="0"/>
    <xf numFmtId="0" fontId="5" fillId="0" borderId="0"/>
    <xf numFmtId="0" fontId="18" fillId="0" borderId="0"/>
    <xf numFmtId="0" fontId="18" fillId="0" borderId="0"/>
    <xf numFmtId="0" fontId="27" fillId="0" borderId="0"/>
    <xf numFmtId="0" fontId="5" fillId="0" borderId="0"/>
    <xf numFmtId="0" fontId="23" fillId="0" borderId="0"/>
    <xf numFmtId="168" fontId="41" fillId="0" borderId="0" applyFont="0" applyFill="0" applyBorder="0" applyAlignment="0" applyProtection="0"/>
    <xf numFmtId="0" fontId="18" fillId="0" borderId="0"/>
    <xf numFmtId="0" fontId="23" fillId="0" borderId="0"/>
    <xf numFmtId="0" fontId="18" fillId="0" borderId="0"/>
    <xf numFmtId="0" fontId="5" fillId="0" borderId="0"/>
    <xf numFmtId="0" fontId="18" fillId="0" borderId="0" applyNumberFormat="0" applyFont="0" applyFill="0" applyBorder="0" applyAlignment="0" applyProtection="0">
      <alignment vertical="top"/>
    </xf>
    <xf numFmtId="0" fontId="33" fillId="0" borderId="0"/>
    <xf numFmtId="0" fontId="33" fillId="0" borderId="0"/>
    <xf numFmtId="0" fontId="49" fillId="3" borderId="15" applyNumberFormat="0" applyAlignment="0" applyProtection="0"/>
    <xf numFmtId="0" fontId="50" fillId="0" borderId="0"/>
  </cellStyleXfs>
  <cellXfs count="352">
    <xf numFmtId="0" fontId="0" fillId="0" borderId="0" xfId="0"/>
    <xf numFmtId="0" fontId="4" fillId="0" borderId="0" xfId="0" applyFont="1"/>
    <xf numFmtId="0" fontId="6" fillId="0" borderId="0" xfId="2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Alignment="1"/>
    <xf numFmtId="0" fontId="4" fillId="0" borderId="0" xfId="0" applyFont="1" applyBorder="1"/>
    <xf numFmtId="0" fontId="8" fillId="0" borderId="0" xfId="0" applyFont="1" applyAlignment="1">
      <alignment horizontal="center"/>
    </xf>
    <xf numFmtId="2" fontId="9" fillId="0" borderId="0" xfId="0" applyNumberFormat="1" applyFont="1"/>
    <xf numFmtId="2" fontId="10" fillId="0" borderId="0" xfId="0" applyNumberFormat="1" applyFont="1"/>
    <xf numFmtId="0" fontId="11" fillId="0" borderId="0" xfId="0" applyFont="1"/>
    <xf numFmtId="0" fontId="4" fillId="0" borderId="0" xfId="0" applyFont="1" applyAlignment="1"/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/>
    <xf numFmtId="2" fontId="7" fillId="0" borderId="0" xfId="0" applyNumberFormat="1" applyFont="1"/>
    <xf numFmtId="0" fontId="4" fillId="0" borderId="0" xfId="0" applyFont="1" applyFill="1"/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/>
    </xf>
    <xf numFmtId="0" fontId="4" fillId="0" borderId="0" xfId="0" applyFont="1" applyFill="1" applyBorder="1"/>
    <xf numFmtId="4" fontId="1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/>
    <xf numFmtId="4" fontId="7" fillId="0" borderId="2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0" fillId="0" borderId="0" xfId="0" applyFont="1" applyBorder="1"/>
    <xf numFmtId="2" fontId="4" fillId="0" borderId="0" xfId="0" applyNumberFormat="1" applyFont="1" applyFill="1" applyBorder="1" applyAlignment="1">
      <alignment horizontal="center"/>
    </xf>
    <xf numFmtId="0" fontId="7" fillId="0" borderId="0" xfId="0" applyFont="1"/>
    <xf numFmtId="43" fontId="4" fillId="0" borderId="0" xfId="1" applyFont="1" applyFill="1" applyBorder="1" applyAlignment="1">
      <alignment horizontal="center"/>
    </xf>
    <xf numFmtId="43" fontId="21" fillId="0" borderId="0" xfId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22" fillId="0" borderId="0" xfId="0" applyFont="1" applyBorder="1"/>
    <xf numFmtId="0" fontId="12" fillId="0" borderId="0" xfId="0" applyFont="1"/>
    <xf numFmtId="0" fontId="12" fillId="0" borderId="0" xfId="0" applyFont="1" applyFill="1"/>
    <xf numFmtId="2" fontId="12" fillId="0" borderId="0" xfId="0" applyNumberFormat="1" applyFont="1" applyFill="1" applyBorder="1" applyAlignment="1">
      <alignment horizontal="center"/>
    </xf>
    <xf numFmtId="43" fontId="12" fillId="0" borderId="0" xfId="1" applyFont="1" applyFill="1" applyBorder="1" applyAlignment="1">
      <alignment horizontal="center"/>
    </xf>
    <xf numFmtId="43" fontId="22" fillId="0" borderId="0" xfId="1" applyFont="1" applyFill="1" applyBorder="1" applyAlignment="1">
      <alignment horizontal="center"/>
    </xf>
    <xf numFmtId="0" fontId="12" fillId="0" borderId="0" xfId="0" applyFont="1" applyFill="1" applyBorder="1"/>
    <xf numFmtId="164" fontId="21" fillId="0" borderId="0" xfId="0" applyNumberFormat="1" applyFont="1" applyFill="1" applyBorder="1" applyAlignment="1">
      <alignment horizontal="center"/>
    </xf>
    <xf numFmtId="0" fontId="25" fillId="0" borderId="0" xfId="4" applyFont="1" applyFill="1" applyBorder="1" applyAlignment="1"/>
    <xf numFmtId="0" fontId="25" fillId="0" borderId="0" xfId="4" applyFont="1" applyFill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vertical="center"/>
    </xf>
    <xf numFmtId="4" fontId="17" fillId="0" borderId="2" xfId="0" applyNumberFormat="1" applyFont="1" applyFill="1" applyBorder="1" applyAlignment="1">
      <alignment vertical="center"/>
    </xf>
    <xf numFmtId="4" fontId="12" fillId="0" borderId="2" xfId="0" applyNumberFormat="1" applyFont="1" applyFill="1" applyBorder="1" applyAlignment="1">
      <alignment horizontal="center" vertical="center"/>
    </xf>
    <xf numFmtId="10" fontId="26" fillId="0" borderId="2" xfId="15" applyNumberFormat="1" applyFont="1" applyFill="1" applyBorder="1" applyAlignment="1">
      <alignment horizontal="center" vertical="center"/>
    </xf>
    <xf numFmtId="4" fontId="26" fillId="0" borderId="2" xfId="15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2" fontId="4" fillId="0" borderId="2" xfId="4" applyNumberFormat="1" applyFont="1" applyFill="1" applyBorder="1" applyAlignment="1">
      <alignment horizontal="center" vertical="center"/>
    </xf>
    <xf numFmtId="0" fontId="23" fillId="0" borderId="0" xfId="17" applyFont="1" applyFill="1" applyBorder="1"/>
    <xf numFmtId="165" fontId="23" fillId="0" borderId="0" xfId="17" applyNumberFormat="1" applyFont="1" applyFill="1" applyBorder="1" applyAlignment="1">
      <alignment horizontal="center" vertical="center"/>
    </xf>
    <xf numFmtId="0" fontId="23" fillId="0" borderId="0" xfId="17" applyFont="1" applyFill="1" applyBorder="1" applyAlignment="1">
      <alignment vertical="top" wrapText="1"/>
    </xf>
    <xf numFmtId="166" fontId="28" fillId="0" borderId="0" xfId="17" applyNumberFormat="1" applyFont="1" applyFill="1" applyBorder="1" applyAlignment="1">
      <alignment horizontal="center" vertical="center"/>
    </xf>
    <xf numFmtId="0" fontId="28" fillId="0" borderId="0" xfId="17" applyFont="1" applyFill="1" applyBorder="1"/>
    <xf numFmtId="165" fontId="28" fillId="0" borderId="0" xfId="17" applyNumberFormat="1" applyFont="1" applyFill="1" applyBorder="1" applyAlignment="1">
      <alignment horizontal="center" vertical="center"/>
    </xf>
    <xf numFmtId="0" fontId="28" fillId="0" borderId="0" xfId="17" applyFont="1" applyFill="1" applyBorder="1" applyAlignment="1">
      <alignment horizontal="right"/>
    </xf>
    <xf numFmtId="0" fontId="31" fillId="0" borderId="0" xfId="17" applyFont="1" applyFill="1" applyBorder="1"/>
    <xf numFmtId="165" fontId="35" fillId="0" borderId="0" xfId="17" applyNumberFormat="1" applyFont="1" applyFill="1" applyBorder="1" applyAlignment="1">
      <alignment horizontal="center" vertical="center"/>
    </xf>
    <xf numFmtId="0" fontId="35" fillId="0" borderId="0" xfId="17" applyFont="1" applyFill="1" applyBorder="1" applyAlignment="1">
      <alignment vertical="top" wrapText="1"/>
    </xf>
    <xf numFmtId="0" fontId="36" fillId="0" borderId="0" xfId="2" applyFont="1" applyFill="1" applyAlignment="1">
      <alignment vertical="center"/>
    </xf>
    <xf numFmtId="0" fontId="36" fillId="0" borderId="0" xfId="2" applyFont="1" applyFill="1" applyAlignment="1">
      <alignment horizontal="center" vertical="center"/>
    </xf>
    <xf numFmtId="0" fontId="36" fillId="0" borderId="0" xfId="2" applyFont="1" applyFill="1" applyAlignment="1">
      <alignment vertical="center" wrapText="1"/>
    </xf>
    <xf numFmtId="0" fontId="36" fillId="0" borderId="0" xfId="17" applyFont="1" applyFill="1" applyAlignment="1">
      <alignment vertical="center"/>
    </xf>
    <xf numFmtId="0" fontId="36" fillId="0" borderId="0" xfId="17" applyFont="1" applyFill="1" applyBorder="1" applyAlignment="1">
      <alignment vertical="center"/>
    </xf>
    <xf numFmtId="167" fontId="37" fillId="0" borderId="0" xfId="18" applyNumberFormat="1" applyFont="1" applyFill="1" applyBorder="1" applyAlignment="1">
      <alignment vertical="center" wrapText="1"/>
    </xf>
    <xf numFmtId="0" fontId="37" fillId="0" borderId="0" xfId="17" applyFont="1" applyFill="1" applyBorder="1" applyAlignment="1">
      <alignment vertical="center" wrapText="1"/>
    </xf>
    <xf numFmtId="0" fontId="37" fillId="0" borderId="0" xfId="17" applyFont="1" applyFill="1" applyBorder="1" applyAlignment="1">
      <alignment vertical="center"/>
    </xf>
    <xf numFmtId="167" fontId="37" fillId="0" borderId="6" xfId="18" applyNumberFormat="1" applyFont="1" applyFill="1" applyBorder="1" applyAlignment="1">
      <alignment vertical="center" wrapText="1"/>
    </xf>
    <xf numFmtId="0" fontId="37" fillId="0" borderId="6" xfId="17" applyFont="1" applyFill="1" applyBorder="1" applyAlignment="1">
      <alignment vertical="center" wrapText="1"/>
    </xf>
    <xf numFmtId="0" fontId="37" fillId="0" borderId="6" xfId="17" applyFont="1" applyFill="1" applyBorder="1" applyAlignment="1">
      <alignment vertical="center"/>
    </xf>
    <xf numFmtId="0" fontId="37" fillId="0" borderId="6" xfId="17" applyFont="1" applyFill="1" applyBorder="1" applyAlignment="1"/>
    <xf numFmtId="0" fontId="38" fillId="0" borderId="0" xfId="17" applyFont="1" applyFill="1" applyBorder="1" applyAlignment="1">
      <alignment horizontal="center" vertical="center"/>
    </xf>
    <xf numFmtId="0" fontId="38" fillId="0" borderId="0" xfId="17" applyFont="1" applyFill="1" applyBorder="1" applyAlignment="1">
      <alignment horizontal="center"/>
    </xf>
    <xf numFmtId="0" fontId="38" fillId="0" borderId="0" xfId="17" applyFont="1" applyFill="1" applyBorder="1" applyAlignment="1">
      <alignment horizontal="center" vertical="center" wrapText="1"/>
    </xf>
    <xf numFmtId="0" fontId="39" fillId="0" borderId="0" xfId="19" applyFont="1" applyBorder="1"/>
    <xf numFmtId="0" fontId="39" fillId="0" borderId="0" xfId="19" applyFont="1" applyBorder="1" applyAlignment="1">
      <alignment horizontal="center"/>
    </xf>
    <xf numFmtId="0" fontId="39" fillId="0" borderId="0" xfId="19" applyFont="1" applyBorder="1" applyAlignment="1">
      <alignment wrapText="1"/>
    </xf>
    <xf numFmtId="0" fontId="30" fillId="0" borderId="0" xfId="19" applyFont="1"/>
    <xf numFmtId="0" fontId="29" fillId="0" borderId="0" xfId="19" applyFont="1" applyBorder="1"/>
    <xf numFmtId="0" fontId="29" fillId="0" borderId="0" xfId="19" applyFont="1" applyFill="1" applyBorder="1"/>
    <xf numFmtId="0" fontId="30" fillId="0" borderId="0" xfId="19" applyFont="1" applyBorder="1"/>
    <xf numFmtId="0" fontId="23" fillId="0" borderId="0" xfId="17" applyFont="1" applyFill="1" applyAlignment="1">
      <alignment horizontal="left" vertical="top" wrapText="1"/>
    </xf>
    <xf numFmtId="0" fontId="23" fillId="0" borderId="0" xfId="17" applyFont="1" applyFill="1" applyAlignment="1">
      <alignment vertical="center" wrapText="1"/>
    </xf>
    <xf numFmtId="165" fontId="33" fillId="0" borderId="0" xfId="17" applyNumberFormat="1" applyFont="1" applyFill="1" applyBorder="1" applyAlignment="1">
      <alignment horizontal="center" vertical="center"/>
    </xf>
    <xf numFmtId="0" fontId="33" fillId="0" borderId="0" xfId="17" applyFont="1" applyFill="1" applyBorder="1" applyAlignment="1">
      <alignment vertical="top" wrapText="1"/>
    </xf>
    <xf numFmtId="166" fontId="33" fillId="0" borderId="0" xfId="21" applyNumberFormat="1" applyFont="1" applyFill="1" applyBorder="1" applyAlignment="1">
      <alignment horizontal="center" vertical="center"/>
    </xf>
    <xf numFmtId="0" fontId="44" fillId="0" borderId="0" xfId="17" applyFont="1" applyFill="1" applyBorder="1"/>
    <xf numFmtId="0" fontId="28" fillId="0" borderId="2" xfId="17" applyFont="1" applyFill="1" applyBorder="1" applyAlignment="1">
      <alignment horizontal="center" vertical="center"/>
    </xf>
    <xf numFmtId="0" fontId="34" fillId="0" borderId="0" xfId="17" applyFont="1" applyFill="1" applyBorder="1"/>
    <xf numFmtId="0" fontId="37" fillId="0" borderId="2" xfId="17" applyFont="1" applyFill="1" applyBorder="1" applyAlignment="1">
      <alignment horizontal="center"/>
    </xf>
    <xf numFmtId="165" fontId="23" fillId="0" borderId="2" xfId="17" applyNumberFormat="1" applyFont="1" applyFill="1" applyBorder="1" applyAlignment="1">
      <alignment horizontal="center" vertical="center"/>
    </xf>
    <xf numFmtId="0" fontId="45" fillId="0" borderId="2" xfId="17" applyFont="1" applyFill="1" applyBorder="1" applyAlignment="1">
      <alignment horizontal="right" vertical="center" wrapText="1"/>
    </xf>
    <xf numFmtId="0" fontId="23" fillId="0" borderId="2" xfId="17" applyFont="1" applyFill="1" applyBorder="1" applyAlignment="1">
      <alignment horizontal="center" vertical="center"/>
    </xf>
    <xf numFmtId="0" fontId="45" fillId="0" borderId="2" xfId="17" applyFont="1" applyFill="1" applyBorder="1" applyAlignment="1">
      <alignment horizontal="right" vertical="center"/>
    </xf>
    <xf numFmtId="0" fontId="23" fillId="0" borderId="2" xfId="17" applyFont="1" applyFill="1" applyBorder="1" applyAlignment="1">
      <alignment horizontal="left" vertical="center"/>
    </xf>
    <xf numFmtId="0" fontId="23" fillId="0" borderId="2" xfId="17" applyFont="1" applyFill="1" applyBorder="1" applyAlignment="1">
      <alignment horizontal="left" vertical="center" wrapText="1"/>
    </xf>
    <xf numFmtId="165" fontId="29" fillId="0" borderId="2" xfId="17" applyNumberFormat="1" applyFont="1" applyFill="1" applyBorder="1" applyAlignment="1">
      <alignment horizontal="center" vertical="center"/>
    </xf>
    <xf numFmtId="165" fontId="28" fillId="0" borderId="2" xfId="17" applyNumberFormat="1" applyFont="1" applyFill="1" applyBorder="1" applyAlignment="1">
      <alignment horizontal="center" vertical="center"/>
    </xf>
    <xf numFmtId="0" fontId="31" fillId="0" borderId="2" xfId="17" applyFont="1" applyFill="1" applyBorder="1" applyAlignment="1">
      <alignment horizontal="center" vertical="center"/>
    </xf>
    <xf numFmtId="165" fontId="42" fillId="0" borderId="2" xfId="17" applyNumberFormat="1" applyFont="1" applyFill="1" applyBorder="1" applyAlignment="1">
      <alignment horizontal="center" vertical="center"/>
    </xf>
    <xf numFmtId="0" fontId="27" fillId="0" borderId="2" xfId="17" applyFont="1" applyFill="1" applyBorder="1" applyAlignment="1">
      <alignment horizontal="left" vertical="center" wrapText="1"/>
    </xf>
    <xf numFmtId="0" fontId="27" fillId="0" borderId="2" xfId="17" applyFont="1" applyFill="1" applyBorder="1" applyAlignment="1">
      <alignment horizontal="left" vertical="center"/>
    </xf>
    <xf numFmtId="0" fontId="46" fillId="0" borderId="0" xfId="23" applyFont="1" applyAlignment="1">
      <alignment wrapText="1"/>
    </xf>
    <xf numFmtId="0" fontId="46" fillId="0" borderId="0" xfId="24" applyFont="1"/>
    <xf numFmtId="0" fontId="46" fillId="0" borderId="0" xfId="23" applyFont="1" applyFill="1" applyAlignment="1">
      <alignment wrapText="1"/>
    </xf>
    <xf numFmtId="0" fontId="46" fillId="0" borderId="0" xfId="23" applyNumberFormat="1" applyFont="1" applyFill="1" applyAlignment="1">
      <alignment wrapText="1"/>
    </xf>
    <xf numFmtId="0" fontId="47" fillId="0" borderId="0" xfId="25" applyFont="1" applyAlignment="1">
      <alignment vertical="center" wrapText="1"/>
    </xf>
    <xf numFmtId="0" fontId="48" fillId="0" borderId="0" xfId="23" applyFont="1" applyAlignment="1">
      <alignment wrapText="1"/>
    </xf>
    <xf numFmtId="0" fontId="46" fillId="0" borderId="0" xfId="23" applyFont="1" applyAlignment="1" applyProtection="1">
      <alignment wrapText="1"/>
      <protection locked="0"/>
    </xf>
    <xf numFmtId="0" fontId="46" fillId="0" borderId="0" xfId="23" applyFont="1" applyBorder="1" applyAlignment="1" applyProtection="1">
      <alignment wrapText="1"/>
      <protection locked="0"/>
    </xf>
    <xf numFmtId="0" fontId="46" fillId="0" borderId="0" xfId="24" applyFont="1" applyBorder="1"/>
    <xf numFmtId="0" fontId="46" fillId="0" borderId="0" xfId="23" applyFont="1" applyFill="1" applyAlignment="1">
      <alignment horizontal="right" wrapText="1"/>
    </xf>
    <xf numFmtId="0" fontId="52" fillId="0" borderId="0" xfId="23" applyFont="1" applyFill="1" applyAlignment="1" applyProtection="1">
      <alignment horizontal="left" wrapText="1"/>
      <protection locked="0"/>
    </xf>
    <xf numFmtId="0" fontId="52" fillId="0" borderId="0" xfId="23" applyFont="1" applyFill="1" applyAlignment="1" applyProtection="1">
      <alignment horizontal="left" wrapText="1" indent="2"/>
      <protection locked="0"/>
    </xf>
    <xf numFmtId="3" fontId="51" fillId="0" borderId="0" xfId="23" applyNumberFormat="1" applyFont="1" applyFill="1" applyBorder="1" applyAlignment="1" applyProtection="1">
      <alignment horizontal="center" wrapText="1"/>
      <protection locked="0"/>
    </xf>
    <xf numFmtId="0" fontId="52" fillId="0" borderId="0" xfId="23" applyFont="1" applyFill="1" applyBorder="1" applyAlignment="1" applyProtection="1">
      <alignment horizontal="left" wrapText="1"/>
      <protection locked="0"/>
    </xf>
    <xf numFmtId="0" fontId="52" fillId="0" borderId="0" xfId="23" applyFont="1" applyFill="1" applyBorder="1" applyAlignment="1" applyProtection="1">
      <alignment horizontal="left" vertical="center" wrapText="1" indent="2"/>
      <protection locked="0"/>
    </xf>
    <xf numFmtId="0" fontId="52" fillId="0" borderId="14" xfId="23" applyFont="1" applyFill="1" applyBorder="1" applyAlignment="1" applyProtection="1">
      <alignment horizontal="left" vertical="center" wrapText="1" indent="2"/>
      <protection locked="0"/>
    </xf>
    <xf numFmtId="0" fontId="53" fillId="0" borderId="1" xfId="23" applyFont="1" applyFill="1" applyBorder="1" applyAlignment="1">
      <alignment horizontal="center" vertical="center" wrapText="1"/>
    </xf>
    <xf numFmtId="0" fontId="53" fillId="0" borderId="21" xfId="23" applyFont="1" applyFill="1" applyBorder="1" applyAlignment="1">
      <alignment horizontal="center" wrapText="1"/>
    </xf>
    <xf numFmtId="0" fontId="53" fillId="0" borderId="3" xfId="23" applyFont="1" applyFill="1" applyBorder="1" applyAlignment="1">
      <alignment horizontal="center" vertical="center" wrapText="1"/>
    </xf>
    <xf numFmtId="0" fontId="53" fillId="0" borderId="18" xfId="23" applyFont="1" applyFill="1" applyBorder="1" applyAlignment="1">
      <alignment horizontal="center" vertical="center" wrapText="1"/>
    </xf>
    <xf numFmtId="0" fontId="53" fillId="0" borderId="20" xfId="23" applyFont="1" applyFill="1" applyBorder="1" applyAlignment="1">
      <alignment horizontal="center" vertical="top" wrapText="1"/>
    </xf>
    <xf numFmtId="0" fontId="54" fillId="0" borderId="2" xfId="23" applyFont="1" applyFill="1" applyBorder="1" applyAlignment="1">
      <alignment horizontal="center" vertical="center" wrapText="1"/>
    </xf>
    <xf numFmtId="0" fontId="54" fillId="0" borderId="2" xfId="23" applyFont="1" applyFill="1" applyBorder="1" applyAlignment="1">
      <alignment horizontal="left" vertical="center" wrapText="1"/>
    </xf>
    <xf numFmtId="4" fontId="54" fillId="0" borderId="2" xfId="23" applyNumberFormat="1" applyFont="1" applyFill="1" applyBorder="1" applyAlignment="1">
      <alignment horizontal="center" vertical="top" wrapText="1"/>
    </xf>
    <xf numFmtId="1" fontId="54" fillId="0" borderId="2" xfId="27" applyNumberFormat="1" applyFont="1" applyFill="1" applyBorder="1" applyAlignment="1" applyProtection="1">
      <alignment horizontal="center" vertical="top" wrapText="1"/>
    </xf>
    <xf numFmtId="1" fontId="54" fillId="0" borderId="2" xfId="29" applyNumberFormat="1" applyFont="1" applyFill="1" applyBorder="1" applyAlignment="1">
      <alignment horizontal="center" vertical="top" wrapText="1"/>
    </xf>
    <xf numFmtId="1" fontId="52" fillId="0" borderId="4" xfId="27" applyNumberFormat="1" applyFont="1" applyFill="1" applyBorder="1" applyAlignment="1" applyProtection="1">
      <alignment horizontal="center" vertical="top" wrapText="1"/>
    </xf>
    <xf numFmtId="0" fontId="51" fillId="0" borderId="4" xfId="23" applyFont="1" applyFill="1" applyBorder="1" applyAlignment="1">
      <alignment horizontal="right" vertical="top" wrapText="1"/>
    </xf>
    <xf numFmtId="4" fontId="51" fillId="0" borderId="4" xfId="24" applyNumberFormat="1" applyFont="1" applyFill="1" applyBorder="1" applyAlignment="1">
      <alignment horizontal="center" vertical="center" wrapText="1"/>
    </xf>
    <xf numFmtId="1" fontId="52" fillId="0" borderId="2" xfId="27" applyNumberFormat="1" applyFont="1" applyFill="1" applyBorder="1" applyAlignment="1" applyProtection="1">
      <alignment horizontal="center" vertical="top" wrapText="1"/>
    </xf>
    <xf numFmtId="49" fontId="52" fillId="0" borderId="2" xfId="27" applyNumberFormat="1" applyFont="1" applyFill="1" applyBorder="1" applyAlignment="1" applyProtection="1">
      <alignment horizontal="right" vertical="top" wrapText="1"/>
      <protection locked="0"/>
    </xf>
    <xf numFmtId="4" fontId="55" fillId="0" borderId="15" xfId="28" applyNumberFormat="1" applyFont="1" applyFill="1" applyAlignment="1">
      <alignment horizontal="center" vertical="center" wrapText="1"/>
    </xf>
    <xf numFmtId="4" fontId="52" fillId="0" borderId="2" xfId="27" applyNumberFormat="1" applyFont="1" applyFill="1" applyBorder="1" applyAlignment="1" applyProtection="1">
      <alignment horizontal="center" vertical="center" wrapText="1"/>
      <protection locked="0"/>
    </xf>
    <xf numFmtId="4" fontId="55" fillId="0" borderId="2" xfId="28" applyNumberFormat="1" applyFont="1" applyFill="1" applyBorder="1" applyAlignment="1">
      <alignment horizontal="center" vertical="center" wrapText="1"/>
    </xf>
    <xf numFmtId="4" fontId="52" fillId="0" borderId="4" xfId="26" applyNumberFormat="1" applyFont="1" applyFill="1" applyBorder="1" applyAlignment="1">
      <alignment horizontal="center" vertical="center" wrapText="1"/>
    </xf>
    <xf numFmtId="4" fontId="52" fillId="0" borderId="4" xfId="27" applyNumberFormat="1" applyFont="1" applyFill="1" applyBorder="1" applyAlignment="1" applyProtection="1">
      <alignment horizontal="center" vertical="center" wrapText="1"/>
      <protection locked="0"/>
    </xf>
    <xf numFmtId="0" fontId="51" fillId="0" borderId="0" xfId="23" applyFont="1" applyFill="1" applyBorder="1" applyAlignment="1">
      <alignment horizontal="right" vertical="center" wrapText="1"/>
    </xf>
    <xf numFmtId="0" fontId="52" fillId="0" borderId="0" xfId="26" applyNumberFormat="1" applyFont="1" applyFill="1" applyBorder="1" applyAlignment="1">
      <alignment horizontal="right" vertical="center" wrapText="1"/>
    </xf>
    <xf numFmtId="0" fontId="52" fillId="0" borderId="0" xfId="27" applyNumberFormat="1" applyFont="1" applyFill="1" applyBorder="1" applyAlignment="1" applyProtection="1">
      <alignment horizontal="right" vertical="center" wrapText="1"/>
      <protection locked="0"/>
    </xf>
    <xf numFmtId="168" fontId="51" fillId="0" borderId="0" xfId="27" applyNumberFormat="1" applyFont="1" applyFill="1" applyBorder="1" applyAlignment="1" applyProtection="1">
      <alignment vertical="center" wrapText="1"/>
      <protection locked="0"/>
    </xf>
    <xf numFmtId="2" fontId="51" fillId="0" borderId="0" xfId="27" applyNumberFormat="1" applyFont="1" applyFill="1" applyBorder="1" applyAlignment="1" applyProtection="1">
      <alignment vertical="center" wrapText="1"/>
      <protection locked="0"/>
    </xf>
    <xf numFmtId="0" fontId="56" fillId="0" borderId="0" xfId="25" applyFont="1" applyFill="1" applyAlignment="1">
      <alignment vertical="center" wrapText="1"/>
    </xf>
    <xf numFmtId="0" fontId="52" fillId="0" borderId="0" xfId="2" applyNumberFormat="1" applyFont="1" applyFill="1" applyBorder="1" applyAlignment="1" applyProtection="1">
      <alignment horizontal="left" vertical="center" wrapText="1"/>
    </xf>
    <xf numFmtId="0" fontId="52" fillId="0" borderId="0" xfId="2" applyNumberFormat="1" applyFont="1" applyFill="1" applyBorder="1" applyAlignment="1" applyProtection="1">
      <alignment horizontal="center" vertical="center" wrapText="1"/>
    </xf>
    <xf numFmtId="0" fontId="52" fillId="0" borderId="0" xfId="23" applyFont="1" applyFill="1" applyAlignment="1">
      <alignment wrapText="1"/>
    </xf>
    <xf numFmtId="0" fontId="52" fillId="0" borderId="0" xfId="23" applyNumberFormat="1" applyFont="1" applyFill="1" applyAlignment="1">
      <alignment wrapText="1"/>
    </xf>
    <xf numFmtId="4" fontId="51" fillId="0" borderId="6" xfId="23" applyNumberFormat="1" applyFont="1" applyFill="1" applyBorder="1" applyAlignment="1" applyProtection="1">
      <alignment horizontal="center" wrapText="1"/>
      <protection locked="0"/>
    </xf>
    <xf numFmtId="3" fontId="51" fillId="0" borderId="6" xfId="23" applyNumberFormat="1" applyFont="1" applyFill="1" applyBorder="1" applyAlignment="1" applyProtection="1">
      <alignment horizontal="center" wrapText="1"/>
      <protection locked="0"/>
    </xf>
    <xf numFmtId="4" fontId="54" fillId="0" borderId="2" xfId="23" applyNumberFormat="1" applyFont="1" applyFill="1" applyBorder="1" applyAlignment="1">
      <alignment horizontal="center" vertical="center" wrapText="1"/>
    </xf>
    <xf numFmtId="2" fontId="54" fillId="0" borderId="2" xfId="23" applyNumberFormat="1" applyFont="1" applyFill="1" applyBorder="1" applyAlignment="1">
      <alignment horizontal="center" vertical="center" wrapText="1"/>
    </xf>
    <xf numFmtId="0" fontId="38" fillId="0" borderId="0" xfId="17" applyFont="1" applyFill="1" applyBorder="1" applyAlignment="1">
      <alignment horizontal="center" vertical="center"/>
    </xf>
    <xf numFmtId="0" fontId="38" fillId="0" borderId="0" xfId="17" applyFont="1" applyFill="1" applyBorder="1" applyAlignment="1">
      <alignment horizontal="center" vertical="center" wrapText="1"/>
    </xf>
    <xf numFmtId="0" fontId="38" fillId="0" borderId="0" xfId="17" applyFont="1" applyFill="1" applyBorder="1" applyAlignment="1">
      <alignment horizontal="center"/>
    </xf>
    <xf numFmtId="0" fontId="51" fillId="0" borderId="2" xfId="23" applyFont="1" applyFill="1" applyBorder="1" applyAlignment="1">
      <alignment horizontal="right" vertical="center" wrapText="1"/>
    </xf>
    <xf numFmtId="0" fontId="52" fillId="0" borderId="2" xfId="26" applyNumberFormat="1" applyFont="1" applyFill="1" applyBorder="1" applyAlignment="1">
      <alignment horizontal="right" vertical="center" wrapText="1"/>
    </xf>
    <xf numFmtId="0" fontId="52" fillId="0" borderId="2" xfId="27" applyNumberFormat="1" applyFont="1" applyFill="1" applyBorder="1" applyAlignment="1" applyProtection="1">
      <alignment horizontal="right" vertical="center" wrapText="1"/>
      <protection locked="0"/>
    </xf>
    <xf numFmtId="168" fontId="51" fillId="0" borderId="2" xfId="27" applyNumberFormat="1" applyFont="1" applyFill="1" applyBorder="1" applyAlignment="1" applyProtection="1">
      <alignment vertical="center" wrapText="1"/>
      <protection locked="0"/>
    </xf>
    <xf numFmtId="0" fontId="52" fillId="0" borderId="2" xfId="23" applyFont="1" applyFill="1" applyBorder="1" applyAlignment="1">
      <alignment horizontal="right" vertical="center" wrapText="1"/>
    </xf>
    <xf numFmtId="2" fontId="52" fillId="0" borderId="2" xfId="27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17" applyFont="1" applyFill="1" applyBorder="1" applyAlignment="1">
      <alignment horizontal="center" vertical="center"/>
    </xf>
    <xf numFmtId="0" fontId="38" fillId="0" borderId="0" xfId="17" applyFont="1" applyFill="1" applyBorder="1" applyAlignment="1">
      <alignment horizontal="center" vertical="center" wrapText="1"/>
    </xf>
    <xf numFmtId="0" fontId="38" fillId="0" borderId="0" xfId="17" applyFont="1" applyFill="1" applyBorder="1" applyAlignment="1">
      <alignment horizontal="center"/>
    </xf>
    <xf numFmtId="0" fontId="27" fillId="0" borderId="2" xfId="0" applyFont="1" applyFill="1" applyBorder="1" applyAlignment="1">
      <alignment horizontal="left" wrapText="1"/>
    </xf>
    <xf numFmtId="0" fontId="27" fillId="0" borderId="2" xfId="0" applyFont="1" applyFill="1" applyBorder="1" applyAlignment="1">
      <alignment horizontal="center" vertical="center" wrapText="1"/>
    </xf>
    <xf numFmtId="2" fontId="27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wrapText="1"/>
    </xf>
    <xf numFmtId="1" fontId="54" fillId="0" borderId="1" xfId="27" applyNumberFormat="1" applyFont="1" applyFill="1" applyBorder="1" applyAlignment="1" applyProtection="1">
      <alignment horizontal="center" vertical="top" wrapText="1"/>
    </xf>
    <xf numFmtId="1" fontId="54" fillId="0" borderId="1" xfId="29" applyNumberFormat="1" applyFont="1" applyFill="1" applyBorder="1" applyAlignment="1">
      <alignment horizontal="center" vertical="top" wrapText="1"/>
    </xf>
    <xf numFmtId="0" fontId="27" fillId="0" borderId="2" xfId="17" applyFont="1" applyFill="1" applyBorder="1" applyAlignment="1">
      <alignment horizontal="center" vertical="center" wrapText="1"/>
    </xf>
    <xf numFmtId="2" fontId="27" fillId="0" borderId="2" xfId="17" applyNumberFormat="1" applyFont="1" applyFill="1" applyBorder="1" applyAlignment="1">
      <alignment horizontal="center" vertical="center" wrapText="1"/>
    </xf>
    <xf numFmtId="0" fontId="57" fillId="0" borderId="2" xfId="17" applyFont="1" applyFill="1" applyBorder="1" applyAlignment="1">
      <alignment horizontal="right" vertical="center" wrapText="1"/>
    </xf>
    <xf numFmtId="1" fontId="27" fillId="0" borderId="2" xfId="17" applyNumberFormat="1" applyFont="1" applyFill="1" applyBorder="1" applyAlignment="1">
      <alignment horizontal="center" vertical="center" wrapText="1"/>
    </xf>
    <xf numFmtId="0" fontId="57" fillId="0" borderId="2" xfId="0" applyFont="1" applyFill="1" applyBorder="1" applyAlignment="1">
      <alignment horizontal="right" wrapText="1"/>
    </xf>
    <xf numFmtId="0" fontId="38" fillId="0" borderId="0" xfId="17" applyFont="1" applyFill="1" applyBorder="1" applyAlignment="1">
      <alignment horizontal="center" vertical="center"/>
    </xf>
    <xf numFmtId="0" fontId="38" fillId="0" borderId="0" xfId="17" applyFont="1" applyFill="1" applyBorder="1" applyAlignment="1">
      <alignment horizontal="center" vertical="center" wrapText="1"/>
    </xf>
    <xf numFmtId="0" fontId="38" fillId="0" borderId="0" xfId="17" applyFont="1" applyFill="1" applyBorder="1" applyAlignment="1">
      <alignment horizontal="center"/>
    </xf>
    <xf numFmtId="0" fontId="23" fillId="0" borderId="2" xfId="17" applyFont="1" applyFill="1" applyBorder="1" applyAlignment="1">
      <alignment horizontal="right" vertical="center" wrapText="1"/>
    </xf>
    <xf numFmtId="0" fontId="23" fillId="0" borderId="2" xfId="0" applyFont="1" applyFill="1" applyBorder="1" applyAlignment="1">
      <alignment horizontal="right" wrapText="1"/>
    </xf>
    <xf numFmtId="0" fontId="23" fillId="0" borderId="2" xfId="0" applyFont="1" applyFill="1" applyBorder="1" applyAlignment="1">
      <alignment horizontal="left" wrapText="1"/>
    </xf>
    <xf numFmtId="0" fontId="38" fillId="0" borderId="0" xfId="17" applyFont="1" applyFill="1" applyBorder="1" applyAlignment="1">
      <alignment horizontal="center" vertical="center"/>
    </xf>
    <xf numFmtId="0" fontId="38" fillId="0" borderId="0" xfId="17" applyFont="1" applyFill="1" applyBorder="1" applyAlignment="1">
      <alignment horizontal="center" vertical="center" wrapText="1"/>
    </xf>
    <xf numFmtId="0" fontId="38" fillId="0" borderId="0" xfId="17" applyFont="1" applyFill="1" applyBorder="1" applyAlignment="1">
      <alignment horizontal="center"/>
    </xf>
    <xf numFmtId="4" fontId="54" fillId="2" borderId="2" xfId="24" applyNumberFormat="1" applyFont="1" applyFill="1" applyBorder="1" applyAlignment="1">
      <alignment horizontal="center" vertical="center" wrapText="1"/>
    </xf>
    <xf numFmtId="4" fontId="54" fillId="2" borderId="2" xfId="29" applyNumberFormat="1" applyFont="1" applyFill="1" applyBorder="1" applyAlignment="1">
      <alignment horizontal="center" vertical="center" wrapText="1"/>
    </xf>
    <xf numFmtId="4" fontId="54" fillId="2" borderId="1" xfId="29" applyNumberFormat="1" applyFont="1" applyFill="1" applyBorder="1" applyAlignment="1">
      <alignment horizontal="center" vertical="center" wrapText="1"/>
    </xf>
    <xf numFmtId="4" fontId="54" fillId="2" borderId="1" xfId="24" applyNumberFormat="1" applyFont="1" applyFill="1" applyBorder="1" applyAlignment="1">
      <alignment horizontal="center" vertical="center" wrapText="1"/>
    </xf>
    <xf numFmtId="0" fontId="23" fillId="2" borderId="2" xfId="17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2" fontId="23" fillId="4" borderId="2" xfId="0" applyNumberFormat="1" applyFont="1" applyFill="1" applyBorder="1" applyAlignment="1">
      <alignment horizontal="center" vertical="center" wrapText="1"/>
    </xf>
    <xf numFmtId="4" fontId="54" fillId="2" borderId="17" xfId="29" applyNumberFormat="1" applyFont="1" applyFill="1" applyBorder="1" applyAlignment="1">
      <alignment horizontal="center" vertical="center" wrapText="1"/>
    </xf>
    <xf numFmtId="4" fontId="54" fillId="2" borderId="17" xfId="24" applyNumberFormat="1" applyFont="1" applyFill="1" applyBorder="1" applyAlignment="1">
      <alignment horizontal="center" vertical="center" wrapText="1"/>
    </xf>
    <xf numFmtId="0" fontId="30" fillId="0" borderId="0" xfId="19" applyFont="1" applyBorder="1" applyAlignment="1">
      <alignment horizontal="left" vertical="top" wrapText="1"/>
    </xf>
    <xf numFmtId="0" fontId="38" fillId="0" borderId="0" xfId="17" applyFont="1" applyFill="1" applyBorder="1" applyAlignment="1">
      <alignment horizontal="center" vertical="center"/>
    </xf>
    <xf numFmtId="0" fontId="38" fillId="0" borderId="0" xfId="17" applyFont="1" applyFill="1" applyBorder="1" applyAlignment="1">
      <alignment horizontal="center" vertical="center" wrapText="1"/>
    </xf>
    <xf numFmtId="0" fontId="38" fillId="0" borderId="0" xfId="17" applyFont="1" applyFill="1" applyBorder="1" applyAlignment="1">
      <alignment horizontal="center"/>
    </xf>
    <xf numFmtId="0" fontId="29" fillId="2" borderId="0" xfId="19" applyFont="1" applyFill="1" applyBorder="1"/>
    <xf numFmtId="0" fontId="40" fillId="2" borderId="2" xfId="19" applyFont="1" applyFill="1" applyBorder="1" applyAlignment="1">
      <alignment horizontal="right" wrapText="1"/>
    </xf>
    <xf numFmtId="0" fontId="45" fillId="0" borderId="2" xfId="17" applyFont="1" applyFill="1" applyBorder="1" applyAlignment="1">
      <alignment horizontal="center"/>
    </xf>
    <xf numFmtId="0" fontId="37" fillId="0" borderId="5" xfId="17" applyFont="1" applyFill="1" applyBorder="1" applyAlignment="1">
      <alignment horizontal="center"/>
    </xf>
    <xf numFmtId="0" fontId="45" fillId="0" borderId="6" xfId="17" applyFont="1" applyFill="1" applyBorder="1" applyAlignment="1"/>
    <xf numFmtId="49" fontId="23" fillId="0" borderId="2" xfId="17" applyNumberFormat="1" applyFont="1" applyFill="1" applyBorder="1" applyAlignment="1">
      <alignment horizontal="center" vertical="center"/>
    </xf>
    <xf numFmtId="0" fontId="23" fillId="0" borderId="2" xfId="17" applyFont="1" applyFill="1" applyBorder="1" applyAlignment="1">
      <alignment wrapText="1"/>
    </xf>
    <xf numFmtId="2" fontId="23" fillId="0" borderId="2" xfId="17" applyNumberFormat="1" applyFont="1" applyFill="1" applyBorder="1" applyAlignment="1">
      <alignment horizontal="center" vertical="center"/>
    </xf>
    <xf numFmtId="0" fontId="45" fillId="0" borderId="2" xfId="17" applyFont="1" applyFill="1" applyBorder="1" applyAlignment="1">
      <alignment horizontal="right" wrapText="1"/>
    </xf>
    <xf numFmtId="0" fontId="23" fillId="0" borderId="2" xfId="17" applyFont="1" applyFill="1" applyBorder="1" applyAlignment="1">
      <alignment horizontal="right" wrapText="1"/>
    </xf>
    <xf numFmtId="0" fontId="37" fillId="4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0" fontId="32" fillId="0" borderId="2" xfId="0" applyFont="1" applyFill="1" applyBorder="1" applyAlignment="1">
      <alignment vertical="center" wrapText="1"/>
    </xf>
    <xf numFmtId="2" fontId="23" fillId="0" borderId="2" xfId="0" applyNumberFormat="1" applyFont="1" applyFill="1" applyBorder="1" applyAlignment="1">
      <alignment horizontal="center" vertical="center" wrapText="1"/>
    </xf>
    <xf numFmtId="0" fontId="54" fillId="0" borderId="2" xfId="17" applyFont="1" applyFill="1" applyBorder="1" applyAlignment="1">
      <alignment horizontal="left" vertical="center" wrapText="1"/>
    </xf>
    <xf numFmtId="0" fontId="54" fillId="2" borderId="2" xfId="25" applyNumberFormat="1" applyFont="1" applyFill="1" applyBorder="1" applyAlignment="1" applyProtection="1">
      <alignment horizontal="left" vertical="top" wrapText="1"/>
    </xf>
    <xf numFmtId="0" fontId="54" fillId="2" borderId="1" xfId="25" applyNumberFormat="1" applyFont="1" applyFill="1" applyBorder="1" applyAlignment="1" applyProtection="1">
      <alignment horizontal="left" vertical="top" wrapText="1"/>
    </xf>
    <xf numFmtId="4" fontId="52" fillId="0" borderId="2" xfId="25" applyNumberFormat="1" applyFont="1" applyFill="1" applyBorder="1" applyAlignment="1" applyProtection="1">
      <alignment horizontal="center" vertical="center"/>
    </xf>
    <xf numFmtId="2" fontId="27" fillId="2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/>
    </xf>
    <xf numFmtId="0" fontId="27" fillId="0" borderId="2" xfId="0" applyFont="1" applyFill="1" applyBorder="1" applyAlignment="1">
      <alignment horizontal="left"/>
    </xf>
    <xf numFmtId="0" fontId="27" fillId="0" borderId="9" xfId="0" applyFont="1" applyFill="1" applyBorder="1" applyAlignment="1">
      <alignment horizontal="left" wrapText="1"/>
    </xf>
    <xf numFmtId="0" fontId="43" fillId="0" borderId="2" xfId="0" applyFont="1" applyFill="1" applyBorder="1" applyAlignment="1">
      <alignment horizontal="right" vertical="center" wrapText="1"/>
    </xf>
    <xf numFmtId="0" fontId="43" fillId="0" borderId="2" xfId="0" applyFont="1" applyFill="1" applyBorder="1" applyAlignment="1">
      <alignment vertical="center"/>
    </xf>
    <xf numFmtId="0" fontId="43" fillId="0" borderId="4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2" xfId="16" applyFont="1" applyFill="1" applyBorder="1" applyAlignment="1">
      <alignment horizontal="center" vertical="center" wrapText="1"/>
    </xf>
    <xf numFmtId="0" fontId="23" fillId="2" borderId="2" xfId="17" applyFont="1" applyFill="1" applyBorder="1" applyAlignment="1">
      <alignment wrapText="1"/>
    </xf>
    <xf numFmtId="165" fontId="23" fillId="2" borderId="2" xfId="17" applyNumberFormat="1" applyFont="1" applyFill="1" applyBorder="1" applyAlignment="1">
      <alignment horizontal="center" vertical="center"/>
    </xf>
    <xf numFmtId="0" fontId="45" fillId="2" borderId="2" xfId="17" applyFont="1" applyFill="1" applyBorder="1" applyAlignment="1">
      <alignment horizontal="right" wrapText="1"/>
    </xf>
    <xf numFmtId="0" fontId="39" fillId="0" borderId="2" xfId="19" applyFont="1" applyFill="1" applyBorder="1" applyAlignment="1">
      <alignment horizontal="center" vertical="center" wrapText="1"/>
    </xf>
    <xf numFmtId="0" fontId="40" fillId="0" borderId="2" xfId="19" applyFont="1" applyBorder="1"/>
    <xf numFmtId="0" fontId="62" fillId="0" borderId="10" xfId="16" applyFont="1" applyFill="1" applyBorder="1" applyAlignment="1">
      <alignment horizontal="center" vertical="center" wrapText="1"/>
    </xf>
    <xf numFmtId="0" fontId="39" fillId="0" borderId="2" xfId="19" applyFont="1" applyBorder="1"/>
    <xf numFmtId="0" fontId="27" fillId="0" borderId="2" xfId="19" applyFont="1" applyFill="1" applyBorder="1" applyAlignment="1">
      <alignment horizontal="left"/>
    </xf>
    <xf numFmtId="0" fontId="27" fillId="0" borderId="2" xfId="19" applyFont="1" applyFill="1" applyBorder="1" applyAlignment="1">
      <alignment horizontal="center" wrapText="1"/>
    </xf>
    <xf numFmtId="0" fontId="27" fillId="0" borderId="12" xfId="19" applyFont="1" applyFill="1" applyBorder="1" applyAlignment="1">
      <alignment horizontal="center" wrapText="1"/>
    </xf>
    <xf numFmtId="0" fontId="27" fillId="0" borderId="11" xfId="19" applyFont="1" applyFill="1" applyBorder="1" applyAlignment="1">
      <alignment horizontal="center" wrapText="1"/>
    </xf>
    <xf numFmtId="0" fontId="43" fillId="0" borderId="10" xfId="16" applyFont="1" applyFill="1" applyBorder="1" applyAlignment="1">
      <alignment horizontal="center" vertical="center" wrapText="1"/>
    </xf>
    <xf numFmtId="0" fontId="27" fillId="0" borderId="10" xfId="19" applyFont="1" applyFill="1" applyBorder="1" applyAlignment="1">
      <alignment horizontal="left"/>
    </xf>
    <xf numFmtId="0" fontId="27" fillId="0" borderId="9" xfId="19" applyFont="1" applyFill="1" applyBorder="1" applyAlignment="1">
      <alignment horizontal="center" wrapText="1"/>
    </xf>
    <xf numFmtId="0" fontId="43" fillId="0" borderId="2" xfId="19" applyFont="1" applyFill="1" applyBorder="1" applyAlignment="1">
      <alignment horizontal="center"/>
    </xf>
    <xf numFmtId="0" fontId="39" fillId="2" borderId="2" xfId="19" applyFont="1" applyFill="1" applyBorder="1" applyAlignment="1">
      <alignment horizontal="center" vertical="center" wrapText="1"/>
    </xf>
    <xf numFmtId="0" fontId="39" fillId="2" borderId="2" xfId="19" applyFont="1" applyFill="1" applyBorder="1"/>
    <xf numFmtId="0" fontId="27" fillId="2" borderId="9" xfId="19" applyFont="1" applyFill="1" applyBorder="1" applyAlignment="1">
      <alignment horizontal="left"/>
    </xf>
    <xf numFmtId="0" fontId="27" fillId="2" borderId="8" xfId="19" applyFont="1" applyFill="1" applyBorder="1" applyAlignment="1">
      <alignment horizontal="center" wrapText="1"/>
    </xf>
    <xf numFmtId="0" fontId="39" fillId="2" borderId="2" xfId="19" applyFont="1" applyFill="1" applyBorder="1" applyAlignment="1">
      <alignment horizontal="center" vertical="top" wrapText="1"/>
    </xf>
    <xf numFmtId="0" fontId="39" fillId="0" borderId="2" xfId="19" applyFont="1" applyBorder="1" applyAlignment="1">
      <alignment horizontal="center" vertical="top" wrapText="1"/>
    </xf>
    <xf numFmtId="0" fontId="62" fillId="0" borderId="2" xfId="16" applyFont="1" applyFill="1" applyBorder="1" applyAlignment="1">
      <alignment horizontal="center" vertical="center" wrapText="1"/>
    </xf>
    <xf numFmtId="0" fontId="27" fillId="0" borderId="2" xfId="16" applyFont="1" applyFill="1" applyBorder="1" applyAlignment="1">
      <alignment horizontal="left" vertical="center" wrapText="1"/>
    </xf>
    <xf numFmtId="0" fontId="39" fillId="0" borderId="2" xfId="19" applyFont="1" applyFill="1" applyBorder="1" applyAlignment="1">
      <alignment vertical="center" wrapText="1"/>
    </xf>
    <xf numFmtId="0" fontId="39" fillId="0" borderId="2" xfId="19" applyFont="1" applyBorder="1" applyAlignment="1">
      <alignment horizontal="center" vertical="center"/>
    </xf>
    <xf numFmtId="0" fontId="27" fillId="0" borderId="2" xfId="19" applyFont="1" applyFill="1" applyBorder="1" applyAlignment="1">
      <alignment horizontal="left" wrapText="1"/>
    </xf>
    <xf numFmtId="0" fontId="27" fillId="0" borderId="10" xfId="16" applyFont="1" applyFill="1" applyBorder="1" applyAlignment="1">
      <alignment horizontal="left" vertical="center" wrapText="1"/>
    </xf>
    <xf numFmtId="0" fontId="39" fillId="0" borderId="2" xfId="19" applyFont="1" applyFill="1" applyBorder="1" applyAlignment="1">
      <alignment horizontal="center" wrapText="1"/>
    </xf>
    <xf numFmtId="0" fontId="54" fillId="2" borderId="2" xfId="25" applyNumberFormat="1" applyFont="1" applyFill="1" applyBorder="1" applyAlignment="1" applyProtection="1">
      <alignment horizontal="left" vertical="top"/>
    </xf>
    <xf numFmtId="0" fontId="23" fillId="0" borderId="2" xfId="0" applyFont="1" applyFill="1" applyBorder="1" applyAlignment="1">
      <alignment horizontal="left" vertical="center" wrapText="1"/>
    </xf>
    <xf numFmtId="0" fontId="40" fillId="0" borderId="2" xfId="19" applyFont="1" applyBorder="1" applyAlignment="1">
      <alignment horizontal="center"/>
    </xf>
    <xf numFmtId="0" fontId="39" fillId="0" borderId="2" xfId="19" applyFont="1" applyBorder="1" applyAlignment="1">
      <alignment horizontal="center"/>
    </xf>
    <xf numFmtId="0" fontId="63" fillId="2" borderId="17" xfId="25" applyNumberFormat="1" applyFont="1" applyFill="1" applyBorder="1" applyAlignment="1" applyProtection="1">
      <alignment horizontal="left" vertical="center"/>
    </xf>
    <xf numFmtId="1" fontId="54" fillId="0" borderId="2" xfId="27" applyNumberFormat="1" applyFont="1" applyFill="1" applyBorder="1" applyAlignment="1" applyProtection="1">
      <alignment horizontal="center" vertical="center" wrapText="1"/>
    </xf>
    <xf numFmtId="1" fontId="54" fillId="0" borderId="2" xfId="29" applyNumberFormat="1" applyFont="1" applyFill="1" applyBorder="1" applyAlignment="1">
      <alignment horizontal="center" vertical="center" wrapText="1"/>
    </xf>
    <xf numFmtId="1" fontId="54" fillId="0" borderId="17" xfId="27" applyNumberFormat="1" applyFont="1" applyFill="1" applyBorder="1" applyAlignment="1" applyProtection="1">
      <alignment horizontal="center" vertical="center" wrapText="1"/>
    </xf>
    <xf numFmtId="1" fontId="54" fillId="0" borderId="17" xfId="29" applyNumberFormat="1" applyFont="1" applyFill="1" applyBorder="1" applyAlignment="1">
      <alignment horizontal="center" vertical="center" wrapText="1"/>
    </xf>
    <xf numFmtId="0" fontId="26" fillId="0" borderId="5" xfId="4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horizontal="right" vertical="center" wrapText="1"/>
    </xf>
    <xf numFmtId="0" fontId="12" fillId="0" borderId="7" xfId="0" applyFont="1" applyFill="1" applyBorder="1" applyAlignment="1">
      <alignment horizontal="right" vertical="center" wrapText="1"/>
    </xf>
    <xf numFmtId="2" fontId="26" fillId="0" borderId="5" xfId="15" applyNumberFormat="1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textRotation="90" wrapText="1"/>
    </xf>
    <xf numFmtId="0" fontId="26" fillId="0" borderId="5" xfId="4" applyFont="1" applyFill="1" applyBorder="1" applyAlignment="1">
      <alignment horizontal="right" wrapText="1"/>
    </xf>
    <xf numFmtId="0" fontId="12" fillId="0" borderId="6" xfId="0" applyFont="1" applyFill="1" applyBorder="1" applyAlignment="1">
      <alignment horizontal="right" wrapText="1"/>
    </xf>
    <xf numFmtId="0" fontId="12" fillId="0" borderId="7" xfId="0" applyFont="1" applyFill="1" applyBorder="1" applyAlignment="1">
      <alignment horizontal="right" wrapText="1"/>
    </xf>
    <xf numFmtId="0" fontId="3" fillId="0" borderId="0" xfId="0" applyFont="1" applyFill="1" applyAlignment="1">
      <alignment horizontal="center"/>
    </xf>
    <xf numFmtId="0" fontId="6" fillId="0" borderId="0" xfId="2" applyFont="1" applyFill="1" applyBorder="1" applyAlignment="1">
      <alignment horizontal="center" vertical="center"/>
    </xf>
    <xf numFmtId="2" fontId="1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52" fillId="0" borderId="0" xfId="2" applyNumberFormat="1" applyFont="1" applyFill="1" applyBorder="1" applyAlignment="1" applyProtection="1">
      <alignment horizontal="center" vertical="center" wrapText="1"/>
    </xf>
    <xf numFmtId="0" fontId="52" fillId="0" borderId="14" xfId="2" applyNumberFormat="1" applyFont="1" applyFill="1" applyBorder="1" applyAlignment="1" applyProtection="1">
      <alignment horizontal="center" vertical="center" wrapText="1"/>
    </xf>
    <xf numFmtId="0" fontId="51" fillId="0" borderId="6" xfId="23" applyFont="1" applyFill="1" applyBorder="1" applyAlignment="1" applyProtection="1">
      <alignment horizontal="left" wrapText="1" indent="1"/>
      <protection locked="0"/>
    </xf>
    <xf numFmtId="0" fontId="52" fillId="0" borderId="13" xfId="23" applyFont="1" applyFill="1" applyBorder="1" applyAlignment="1" applyProtection="1">
      <alignment horizontal="left" wrapText="1" indent="2"/>
      <protection locked="0"/>
    </xf>
    <xf numFmtId="0" fontId="52" fillId="0" borderId="0" xfId="23" applyFont="1" applyFill="1" applyAlignment="1" applyProtection="1">
      <alignment horizontal="left" wrapText="1" indent="2"/>
      <protection locked="0"/>
    </xf>
    <xf numFmtId="0" fontId="52" fillId="0" borderId="16" xfId="2" applyNumberFormat="1" applyFont="1" applyFill="1" applyBorder="1" applyAlignment="1" applyProtection="1">
      <alignment horizontal="right" vertical="center" wrapText="1"/>
    </xf>
    <xf numFmtId="0" fontId="53" fillId="0" borderId="2" xfId="23" applyNumberFormat="1" applyFont="1" applyFill="1" applyBorder="1" applyAlignment="1">
      <alignment horizontal="center" vertical="center" wrapText="1"/>
    </xf>
    <xf numFmtId="0" fontId="53" fillId="0" borderId="1" xfId="23" applyNumberFormat="1" applyFont="1" applyFill="1" applyBorder="1" applyAlignment="1">
      <alignment horizontal="center" vertical="center" wrapText="1"/>
    </xf>
    <xf numFmtId="0" fontId="53" fillId="0" borderId="3" xfId="23" applyNumberFormat="1" applyFont="1" applyFill="1" applyBorder="1" applyAlignment="1">
      <alignment horizontal="center" vertical="center" wrapText="1"/>
    </xf>
    <xf numFmtId="0" fontId="53" fillId="0" borderId="4" xfId="23" applyNumberFormat="1" applyFont="1" applyFill="1" applyBorder="1" applyAlignment="1">
      <alignment horizontal="center" vertical="center" wrapText="1"/>
    </xf>
    <xf numFmtId="0" fontId="53" fillId="0" borderId="3" xfId="23" applyFont="1" applyFill="1" applyBorder="1" applyAlignment="1">
      <alignment horizontal="center" vertical="center" wrapText="1"/>
    </xf>
    <xf numFmtId="0" fontId="53" fillId="0" borderId="4" xfId="23" applyFont="1" applyFill="1" applyBorder="1" applyAlignment="1">
      <alignment horizontal="center" vertical="center" wrapText="1"/>
    </xf>
    <xf numFmtId="0" fontId="51" fillId="0" borderId="0" xfId="23" applyFont="1" applyFill="1" applyAlignment="1" applyProtection="1">
      <alignment horizontal="center" vertical="center" wrapText="1"/>
      <protection locked="0"/>
    </xf>
    <xf numFmtId="0" fontId="51" fillId="0" borderId="0" xfId="23" applyFont="1" applyFill="1" applyBorder="1" applyAlignment="1" applyProtection="1">
      <alignment horizontal="center" wrapText="1"/>
      <protection locked="0"/>
    </xf>
    <xf numFmtId="0" fontId="52" fillId="0" borderId="0" xfId="23" applyFont="1" applyFill="1" applyBorder="1" applyAlignment="1" applyProtection="1">
      <alignment horizontal="left" vertical="center" wrapText="1" indent="2"/>
      <protection locked="0"/>
    </xf>
    <xf numFmtId="0" fontId="53" fillId="0" borderId="1" xfId="23" applyFont="1" applyFill="1" applyBorder="1" applyAlignment="1">
      <alignment horizontal="center" vertical="center" wrapText="1"/>
    </xf>
    <xf numFmtId="0" fontId="53" fillId="0" borderId="19" xfId="23" applyFont="1" applyFill="1" applyBorder="1" applyAlignment="1">
      <alignment horizontal="center" vertical="center" wrapText="1"/>
    </xf>
    <xf numFmtId="0" fontId="53" fillId="0" borderId="21" xfId="23" applyFont="1" applyFill="1" applyBorder="1" applyAlignment="1">
      <alignment horizontal="center" vertical="center" wrapText="1"/>
    </xf>
    <xf numFmtId="0" fontId="53" fillId="0" borderId="18" xfId="23" applyFont="1" applyFill="1" applyBorder="1" applyAlignment="1">
      <alignment horizontal="center" vertical="center" wrapText="1"/>
    </xf>
    <xf numFmtId="0" fontId="53" fillId="0" borderId="20" xfId="23" applyFont="1" applyFill="1" applyBorder="1" applyAlignment="1">
      <alignment horizontal="center" vertical="center" wrapText="1"/>
    </xf>
    <xf numFmtId="0" fontId="53" fillId="0" borderId="5" xfId="23" applyFont="1" applyFill="1" applyBorder="1" applyAlignment="1">
      <alignment horizontal="center" vertical="center" wrapText="1"/>
    </xf>
    <xf numFmtId="0" fontId="53" fillId="0" borderId="6" xfId="23" applyFont="1" applyFill="1" applyBorder="1" applyAlignment="1">
      <alignment horizontal="center" vertical="center" wrapText="1"/>
    </xf>
    <xf numFmtId="0" fontId="53" fillId="0" borderId="7" xfId="23" applyFont="1" applyFill="1" applyBorder="1" applyAlignment="1">
      <alignment horizontal="center" vertical="center" wrapText="1"/>
    </xf>
    <xf numFmtId="0" fontId="52" fillId="0" borderId="0" xfId="23" applyFont="1" applyFill="1" applyAlignment="1" applyProtection="1">
      <alignment horizontal="left" wrapText="1"/>
      <protection locked="0"/>
    </xf>
    <xf numFmtId="0" fontId="51" fillId="0" borderId="14" xfId="23" applyFont="1" applyFill="1" applyBorder="1" applyAlignment="1" applyProtection="1">
      <alignment horizontal="left" wrapText="1" indent="1"/>
      <protection locked="0"/>
    </xf>
    <xf numFmtId="0" fontId="32" fillId="2" borderId="5" xfId="17" applyFont="1" applyFill="1" applyBorder="1" applyAlignment="1">
      <alignment horizontal="right" vertical="center" wrapText="1"/>
    </xf>
    <xf numFmtId="0" fontId="32" fillId="2" borderId="6" xfId="17" applyFont="1" applyFill="1" applyBorder="1" applyAlignment="1">
      <alignment horizontal="right" vertical="center" wrapText="1"/>
    </xf>
    <xf numFmtId="0" fontId="32" fillId="2" borderId="7" xfId="17" applyFont="1" applyFill="1" applyBorder="1" applyAlignment="1">
      <alignment horizontal="right" vertical="center" wrapText="1"/>
    </xf>
    <xf numFmtId="0" fontId="38" fillId="0" borderId="0" xfId="17" applyFont="1" applyFill="1" applyBorder="1" applyAlignment="1">
      <alignment horizontal="center" vertical="center"/>
    </xf>
    <xf numFmtId="0" fontId="38" fillId="0" borderId="0" xfId="17" applyFont="1" applyFill="1" applyBorder="1" applyAlignment="1">
      <alignment horizontal="center" vertical="center" wrapText="1"/>
    </xf>
    <xf numFmtId="0" fontId="38" fillId="0" borderId="0" xfId="17" applyFont="1" applyFill="1" applyBorder="1" applyAlignment="1">
      <alignment horizontal="center"/>
    </xf>
    <xf numFmtId="0" fontId="37" fillId="0" borderId="6" xfId="17" applyFont="1" applyFill="1" applyBorder="1" applyAlignment="1">
      <alignment horizontal="left" vertical="center" wrapText="1"/>
    </xf>
    <xf numFmtId="0" fontId="36" fillId="0" borderId="0" xfId="17" applyFont="1" applyFill="1" applyBorder="1" applyAlignment="1">
      <alignment horizontal="left" vertical="center"/>
    </xf>
    <xf numFmtId="166" fontId="31" fillId="0" borderId="2" xfId="17" applyNumberFormat="1" applyFont="1" applyFill="1" applyBorder="1" applyAlignment="1">
      <alignment horizontal="center" vertical="center" textRotation="90" wrapText="1" shrinkToFit="1"/>
    </xf>
    <xf numFmtId="0" fontId="31" fillId="0" borderId="2" xfId="17" applyFont="1" applyFill="1" applyBorder="1" applyAlignment="1">
      <alignment horizontal="center" vertical="center" wrapText="1"/>
    </xf>
    <xf numFmtId="165" fontId="31" fillId="0" borderId="2" xfId="17" applyNumberFormat="1" applyFont="1" applyFill="1" applyBorder="1" applyAlignment="1">
      <alignment horizontal="center" vertical="center" wrapText="1" shrinkToFit="1"/>
    </xf>
    <xf numFmtId="165" fontId="31" fillId="0" borderId="2" xfId="17" applyNumberFormat="1" applyFont="1" applyFill="1" applyBorder="1" applyAlignment="1">
      <alignment horizontal="center" vertical="center" textRotation="90" wrapText="1" shrinkToFit="1"/>
    </xf>
    <xf numFmtId="0" fontId="61" fillId="2" borderId="2" xfId="17" applyFont="1" applyFill="1" applyBorder="1" applyAlignment="1">
      <alignment horizontal="center" wrapText="1"/>
    </xf>
    <xf numFmtId="0" fontId="61" fillId="0" borderId="2" xfId="17" applyFont="1" applyFill="1" applyBorder="1" applyAlignment="1">
      <alignment horizontal="center" wrapText="1"/>
    </xf>
    <xf numFmtId="0" fontId="32" fillId="0" borderId="2" xfId="17" applyFont="1" applyFill="1" applyBorder="1" applyAlignment="1">
      <alignment horizontal="right" vertical="center" wrapText="1"/>
    </xf>
    <xf numFmtId="0" fontId="37" fillId="0" borderId="2" xfId="17" applyFont="1" applyFill="1" applyBorder="1" applyAlignment="1">
      <alignment horizontal="center" wrapText="1"/>
    </xf>
    <xf numFmtId="0" fontId="60" fillId="0" borderId="0" xfId="19" applyFont="1" applyBorder="1" applyAlignment="1">
      <alignment horizontal="center"/>
    </xf>
    <xf numFmtId="0" fontId="60" fillId="0" borderId="14" xfId="19" applyFont="1" applyBorder="1" applyAlignment="1">
      <alignment horizontal="center"/>
    </xf>
    <xf numFmtId="0" fontId="30" fillId="0" borderId="13" xfId="19" applyFont="1" applyBorder="1" applyAlignment="1">
      <alignment horizontal="center"/>
    </xf>
    <xf numFmtId="0" fontId="39" fillId="0" borderId="1" xfId="19" applyFont="1" applyBorder="1" applyAlignment="1">
      <alignment horizontal="center" vertical="center" wrapText="1"/>
    </xf>
    <xf numFmtId="0" fontId="39" fillId="0" borderId="4" xfId="19" applyFont="1" applyBorder="1" applyAlignment="1">
      <alignment horizontal="center" vertical="center" wrapText="1"/>
    </xf>
    <xf numFmtId="0" fontId="39" fillId="0" borderId="2" xfId="19" applyFont="1" applyBorder="1" applyAlignment="1">
      <alignment horizontal="center" vertical="center" wrapText="1"/>
    </xf>
    <xf numFmtId="165" fontId="28" fillId="0" borderId="0" xfId="17" applyNumberFormat="1" applyFont="1" applyFill="1" applyBorder="1" applyAlignment="1">
      <alignment horizontal="center" vertical="center"/>
    </xf>
    <xf numFmtId="0" fontId="32" fillId="2" borderId="2" xfId="17" applyFont="1" applyFill="1" applyBorder="1" applyAlignment="1">
      <alignment horizontal="right" vertical="center" wrapText="1"/>
    </xf>
    <xf numFmtId="0" fontId="34" fillId="0" borderId="2" xfId="17" applyFont="1" applyFill="1" applyBorder="1" applyAlignment="1">
      <alignment horizontal="center" vertical="center"/>
    </xf>
    <xf numFmtId="0" fontId="31" fillId="2" borderId="2" xfId="17" applyFont="1" applyFill="1" applyBorder="1" applyAlignment="1">
      <alignment horizontal="right" vertical="center" wrapText="1"/>
    </xf>
  </cellXfs>
  <cellStyles count="30">
    <cellStyle name="Calculation 2" xfId="28"/>
    <cellStyle name="Comma" xfId="1" builtinId="3"/>
    <cellStyle name="Comma 2" xfId="20"/>
    <cellStyle name="Excel Built-in Normal" xfId="4"/>
    <cellStyle name="Normal" xfId="0" builtinId="0"/>
    <cellStyle name="Normal 12" xfId="5"/>
    <cellStyle name="Normal 14" xfId="22"/>
    <cellStyle name="Normal 2" xfId="6"/>
    <cellStyle name="Normal 2 2 2" xfId="7"/>
    <cellStyle name="Normal 2 4" xfId="8"/>
    <cellStyle name="Normal 3" xfId="17"/>
    <cellStyle name="Normal 4" xfId="3"/>
    <cellStyle name="Normal 5" xfId="9"/>
    <cellStyle name="Normal 6" xfId="19"/>
    <cellStyle name="Normal_1 lots tame 1 stavs tame konkursam" xfId="15"/>
    <cellStyle name="Normal_9908m 2" xfId="16"/>
    <cellStyle name="Normal_demontāža" xfId="21"/>
    <cellStyle name="Normal_kam_rucavas" xfId="24"/>
    <cellStyle name="Normal_kamjurm" xfId="26"/>
    <cellStyle name="Normal_lesim7k" xfId="23"/>
    <cellStyle name="Normal_lestal6tk_da" xfId="29"/>
    <cellStyle name="Normal_Sheet1" xfId="18"/>
    <cellStyle name="Normal_tamlok" xfId="27"/>
    <cellStyle name="Parastais 2" xfId="10"/>
    <cellStyle name="Parastais_adztame2" xfId="11"/>
    <cellStyle name="Style 1" xfId="2"/>
    <cellStyle name="Style 1 4" xfId="12"/>
    <cellStyle name="Обычный 2" xfId="13"/>
    <cellStyle name="Обычный 3" xfId="25"/>
    <cellStyle name="Стиль 1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3" name="Text Box 23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4" name="Text Box 24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5" name="Text Box 25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6" name="Text Box 26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8" name="Text Box 28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9" name="Text Box 29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3" name="Text Box 17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4" name="Text Box 18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5" name="Text Box 19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6" name="Text Box 20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8" name="Text Box 14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20" name="Text Box 16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21" name="Text Box 17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22" name="Text Box 18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24" name="Text Box 20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25" name="Text Box 21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26" name="Text Box 22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27" name="Text Box 23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28" name="Text Box 24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29" name="Text Box 25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30" name="Text Box 26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31" name="Text Box 27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32" name="Text Box 28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33" name="Text Box 29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34" name="Text Box 14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36" name="Text Box 16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37" name="Text Box 17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38" name="Text Box 18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39" name="Text Box 19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40" name="Text Box 20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42" name="Text Box 14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44" name="Text Box 16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45" name="Text Box 17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46" name="Text Box 18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51" name="Text Box 23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52" name="Text Box 24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53" name="Text Box 25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54" name="Text Box 26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55" name="Text Box 27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56" name="Text Box 28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57" name="Text Box 29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58" name="Text Box 14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59" name="Text Box 15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60" name="Text Box 16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63" name="Text Box 19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64" name="Text Box 20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65" name="Text Box 21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66" name="Text Box 14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68" name="Text Box 16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69" name="Text Box 17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70" name="Text Box 18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71" name="Text Box 19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72" name="Text Box 20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74" name="Text Box 22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75" name="Text Box 23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76" name="Text Box 24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77" name="Text Box 25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78" name="Text Box 26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79" name="Text Box 27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80" name="Text Box 28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81" name="Text Box 29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82" name="Text Box 14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84" name="Text Box 16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85" name="Text Box 17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86" name="Text Box 18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87" name="Text Box 19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88" name="Text Box 20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90" name="Text Box 14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92" name="Text Box 16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93" name="Text Box 17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94" name="Text Box 18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95" name="Text Box 19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96" name="Text Box 20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97" name="Text Box 21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" name="Text Box 22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" name="Text Box 23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" name="Text Box 2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" name="Text Box 2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" name="Text Box 2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8" name="Text Box 2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9" name="Text Box 2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3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4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5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6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8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0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1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2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4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5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6" name="Text Box 22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7" name="Text Box 23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8" name="Text Box 2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9" name="Text Box 2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0" name="Text Box 2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1" name="Text Box 2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2" name="Text Box 2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3" name="Text Box 2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4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6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7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8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9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0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2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4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5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6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1" name="Text Box 23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2" name="Text Box 2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3" name="Text Box 2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4" name="Text Box 2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5" name="Text Box 2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6" name="Text Box 2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7" name="Text Box 2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8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9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0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3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4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5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6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8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9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70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71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72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4" name="Text Box 22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5" name="Text Box 23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6" name="Text Box 24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7" name="Text Box 25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8" name="Text Box 26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9" name="Text Box 27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0" name="Text Box 28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1" name="Text Box 29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2" name="Text Box 14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4" name="Text Box 16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5" name="Text Box 17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6" name="Text Box 18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7" name="Text Box 19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8" name="Text Box 20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0" name="Text Box 14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2" name="Text Box 16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3" name="Text Box 17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4" name="Text Box 18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5" name="Text Box 19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6" name="Text Box 20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7" name="Text Box 21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09" name="Text Box 18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10" name="Text Box 19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11" name="Text Box 20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12" name="Text Box 21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13" name="Text Box 14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14" name="Text Box 15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15" name="Text Box 16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18" name="Text Box 19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19" name="Text Box 20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21" name="Text Box 22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22" name="Text Box 23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23" name="Text Box 24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24" name="Text Box 25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25" name="Text Box 26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26" name="Text Box 27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27" name="Text Box 28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28" name="Text Box 29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29" name="Text Box 14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30" name="Text Box 15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31" name="Text Box 16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32" name="Text Box 17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33" name="Text Box 18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34" name="Text Box 19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35" name="Text Box 20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37" name="Text Box 14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38" name="Text Box 15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39" name="Text Box 16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40" name="Text Box 17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41" name="Text Box 18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42" name="Text Box 19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43" name="Text Box 20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44" name="Text Box 21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45" name="Text Box 22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46" name="Text Box 23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47" name="Text Box 24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48" name="Text Box 25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49" name="Text Box 26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50" name="Text Box 27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51" name="Text Box 28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52" name="Text Box 29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55" name="Text Box 16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56" name="Text Box 17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57" name="Text Box 18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58" name="Text Box 19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59" name="Text Box 20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61" name="Text Box 14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62" name="Text Box 15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63" name="Text Box 16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64" name="Text Box 17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65" name="Text Box 18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66" name="Text Box 19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67" name="Text Box 20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68" name="Text Box 21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69" name="Text Box 22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70" name="Text Box 23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71" name="Text Box 24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72" name="Text Box 25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73" name="Text Box 26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74" name="Text Box 27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75" name="Text Box 28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76" name="Text Box 29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77" name="Text Box 14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78" name="Text Box 15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79" name="Text Box 16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80" name="Text Box 17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81" name="Text Box 18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82" name="Text Box 19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83" name="Text Box 20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85" name="Text Box 14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86" name="Text Box 15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87" name="Text Box 16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88" name="Text Box 17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89" name="Text Box 18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90" name="Text Box 19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91" name="Text Box 20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92" name="Text Box 21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" name="Text Box 22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" name="Text Box 23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" name="Text Box 2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" name="Text Box 2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" name="Text Box 2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8" name="Text Box 2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9" name="Text Box 2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3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4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5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6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8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0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1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2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4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5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6" name="Text Box 22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7" name="Text Box 23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8" name="Text Box 2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9" name="Text Box 2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0" name="Text Box 2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1" name="Text Box 2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2" name="Text Box 2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3" name="Text Box 2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4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6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7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8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9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0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2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4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5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6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1" name="Text Box 23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2" name="Text Box 2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3" name="Text Box 2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4" name="Text Box 2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5" name="Text Box 2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6" name="Text Box 2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7" name="Text Box 2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8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9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0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3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4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5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6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8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9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70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71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72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4" name="Text Box 22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5" name="Text Box 23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6" name="Text Box 24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7" name="Text Box 25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8" name="Text Box 26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9" name="Text Box 27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0" name="Text Box 28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1" name="Text Box 29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2" name="Text Box 14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4" name="Text Box 16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5" name="Text Box 17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6" name="Text Box 18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7" name="Text Box 19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8" name="Text Box 20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0" name="Text Box 14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2" name="Text Box 16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3" name="Text Box 17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4" name="Text Box 18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5" name="Text Box 19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6" name="Text Box 20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7" name="Text Box 21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\1.%20%202016.%20%20JAUNI%20OBJEKTI\2016.%2026PII%20&#352;AFRANS\LIGUMI%20UN%20TAME\&#352;AFRANS%20konkursa%20tame%20(att-neat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tāme"/>
      <sheetName val="AI"/>
      <sheetName val="AI2"/>
      <sheetName val="5.2.1."/>
      <sheetName val="5.2.2."/>
      <sheetName val="5.2.6."/>
      <sheetName val="5.2.7."/>
      <sheetName val="fasāde"/>
      <sheetName val="logi"/>
      <sheetName val="NI"/>
      <sheetName val="N12"/>
      <sheetName val="Demont NI"/>
      <sheetName val="ŽāvSkapji"/>
      <sheetName val="Kāpnes"/>
      <sheetName val="Panduss"/>
      <sheetName val="Aka"/>
      <sheetName val="Starpsienas"/>
      <sheetName val="ŪdensKanal"/>
      <sheetName val="Apgaismojums"/>
      <sheetName val="Zibens"/>
      <sheetName val="UGD"/>
      <sheetName val="Apsardze"/>
      <sheetName val="Labiekā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89">
          <cell r="B189" t="str">
            <v>Pamatu atrakšana, grunti berot kravas automašīnā un aizvedot līdz 10 km attālumam, tranšejas platums 1m, dziļums 1,2m un pamatu attīrīšana no grunts</v>
          </cell>
        </row>
        <row r="190">
          <cell r="B190" t="str">
            <v>Pamatu gruntēšana pirms bojāto vietu remonta un apmetuma atjaunošanas ar universālu grunti Sakret UG  vai ekvivalenta, patēriņš 150 ml/m2</v>
          </cell>
        </row>
        <row r="191">
          <cell r="B191" t="str">
            <v>universāla grunts Sakret UG  vai ekvivalenta, patēriņš 150 ml/m2</v>
          </cell>
        </row>
        <row r="192">
          <cell r="B192" t="str">
            <v>Pamatu sienu izlīdzināšana un izdrupušo vietu apmetuma atjaunošana ar cementa-kaļķa apmetumu Sakret CLP+  vai ekvivalenta</v>
          </cell>
        </row>
        <row r="193">
          <cell r="B193" t="str">
            <v>Cementa-kaļķa apmetumu Sakret CLP+  vai ekvivalenta</v>
          </cell>
        </row>
        <row r="194">
          <cell r="B194" t="str">
            <v>Atlas  vai ekvivalenta putupolistirola līme, hidroizolācija, patēriņš 1kg/m2</v>
          </cell>
        </row>
        <row r="195">
          <cell r="B195" t="str">
            <v>Atlas  vai ekvivalenta putupolistirola līme, hidroizolācija, patēriņš 1kg/m2</v>
          </cell>
        </row>
        <row r="196">
          <cell r="B196" t="str">
            <v>Ekstrudētais putupolistirola FINNFOAM 300, FL-300 (ar pusspundi)  vai ekvivalenta, t=50 mm, (λ≤0.037 W/mK) montāža pielīmējot ar Atlas putupolistirola līmi (kalpo arī kā hidroziolācija, patēriņš 1 kg/m2)</v>
          </cell>
        </row>
        <row r="197">
          <cell r="B197" t="str">
            <v xml:space="preserve">Ekstrudētais putupolistirols FINNFOAM 300, FL-300 (ar pusspundi)  vai ekvivalenta, t=50 mm, (λ≤0.037 W/mK) </v>
          </cell>
        </row>
        <row r="198">
          <cell r="B198" t="str">
            <v>Siltumizolācijas papildus stiprināšana ar fasādes izolācijas dībeļiem ar metāla naglu TID-T 8x135 mm  vai ekvivalents, 6 gab/m2</v>
          </cell>
        </row>
        <row r="199">
          <cell r="B199" t="str">
            <v>Fasādes izolācijas dībeļi ar metāla naglu TID-T 8x135 mm  vai ekvivalents, 6 gab/m2</v>
          </cell>
        </row>
        <row r="200">
          <cell r="B200" t="str">
            <v>Ekstrudētais putupolistirola FINNFOAM 300, FL-300 (ar pusspundi)  vai ekvivalenta, t=100 mm, (λ≤0.037 W/mK) siltumizolačijas slāņa ierīkošana</v>
          </cell>
        </row>
        <row r="201">
          <cell r="B201" t="str">
            <v>Ekstrudētais putupolistirols FINNFOAM 300, FL-300 (ar pusspundi)  vai ekvivalenta, t=100 mm, (λ≤0.037 W/mK)</v>
          </cell>
        </row>
        <row r="202">
          <cell r="B202" t="str">
            <v>Siltumizolācijas papildus stiprināšana ar fasādes izolācijas dībeļiem ar metāla naglu TID-T 8x235 mm vai ekvivalenta, 6 gab/m2</v>
          </cell>
        </row>
        <row r="203">
          <cell r="B203" t="str">
            <v>Fasādes izolācijas dībeļi ar metāla naglu TID-T 8x235 mm  vai ekvivalents, 6 gab/m2</v>
          </cell>
        </row>
        <row r="204">
          <cell r="B204" t="str">
            <v>Siltumizolācijas papildus stiprināšana ar fasādes izolācijas dībeļiem ar metāla naglu TID-T 8x295 mm  vai ekvivalenta, 6 gab/m2, dibeli 40 mm iedziļot siltumizolācijā.</v>
          </cell>
        </row>
        <row r="205">
          <cell r="B205" t="str">
            <v>Fasādes izolācijas dībeļi ar metāla naglu TID-T 8x295 mm  vai ekvivalents, 6 gab/m2</v>
          </cell>
        </row>
        <row r="206">
          <cell r="B206" t="str">
            <v>Stiprinājuma dībeļu iedziļinājumu vietu aizpildīšana ar EJOT putoplasta tabletēm, ᴓ70 mm, t=20 mm  vai ekvivalentas, 2 gab. katram ārējās kārtas izolācijas dībelim</v>
          </cell>
        </row>
        <row r="207">
          <cell r="B207" t="str">
            <v>EJOT putoplasta tabletes, ᴓ70 mm, t=20 mm  vai ekvivalentas</v>
          </cell>
        </row>
        <row r="208">
          <cell r="B208" t="str">
            <v>Pamatu armēšana ar stiklašķiedras sietu 160g/m2</v>
          </cell>
        </row>
        <row r="209">
          <cell r="B209" t="str">
            <v>Pamatu armēšanas stiklašķiedras siets 160g/m2</v>
          </cell>
        </row>
        <row r="210">
          <cell r="B210" t="str">
            <v>līme</v>
          </cell>
        </row>
        <row r="211">
          <cell r="B211" t="str">
            <v>Cementa-kaļķa apmetuma Sakret CLP+  vai ekvivalents, patēriņš 15kg/m2 ierīkošana pamatiem</v>
          </cell>
        </row>
        <row r="212">
          <cell r="B212" t="str">
            <v xml:space="preserve">Cementa-kaļķa apmetums Sakret CLP+  vai ekvivalents, patēriņš 15kg/m2 </v>
          </cell>
        </row>
        <row r="213">
          <cell r="B213" t="str">
            <v>Cokola gruntēšana un krāsošana līdz zemes virsmas līmenim, ieskaitot visus nepieciešamos virsmas attīrīšanas un sagatavošanas darbus. Tajā skaitā jaunizveidoto lieveņu (kāpņu) malu krāsošana un gruntēšana.</v>
          </cell>
        </row>
        <row r="214">
          <cell r="B214" t="str">
            <v>FM Grunts koncentrāts (atšķaidīts 1:3 ar ūdeni, patēriņš 200 ml/m2)</v>
          </cell>
        </row>
        <row r="215">
          <cell r="B215" t="str">
            <v xml:space="preserve">FC matēta ūdens dispersijas akrila krāsa fasādēm un cokoliem, krāsot divās kārtās (patēriņš vienai kārtai 200ml/m2) </v>
          </cell>
        </row>
        <row r="216">
          <cell r="B216" t="str">
            <v xml:space="preserve">Tranšejas aizbēršana ar rupjgraudainu smilti, ar blietēšanu </v>
          </cell>
        </row>
        <row r="217">
          <cell r="B217" t="str">
            <v>Rupjgraudaina smilts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8"/>
  <sheetViews>
    <sheetView showZeros="0" topLeftCell="A31" zoomScaleNormal="100" workbookViewId="0">
      <selection activeCell="R27" sqref="R27"/>
    </sheetView>
  </sheetViews>
  <sheetFormatPr defaultColWidth="9.140625" defaultRowHeight="12.75"/>
  <cols>
    <col min="1" max="1" width="4.85546875" style="36" customWidth="1"/>
    <col min="2" max="2" width="6.42578125" style="36" customWidth="1"/>
    <col min="3" max="3" width="46.140625" style="16" customWidth="1"/>
    <col min="4" max="4" width="7.42578125" style="16" customWidth="1"/>
    <col min="5" max="5" width="8.28515625" style="16" customWidth="1"/>
    <col min="6" max="6" width="7" style="16" customWidth="1"/>
    <col min="7" max="7" width="5.7109375" style="16" customWidth="1"/>
    <col min="8" max="8" width="6.5703125" style="16" customWidth="1"/>
    <col min="9" max="9" width="6.7109375" style="16" customWidth="1"/>
    <col min="10" max="10" width="6.140625" style="16" customWidth="1"/>
    <col min="11" max="11" width="7.140625" style="16" customWidth="1"/>
    <col min="12" max="12" width="8.85546875" style="16" customWidth="1"/>
    <col min="13" max="13" width="8.42578125" style="16" customWidth="1"/>
    <col min="14" max="14" width="8.85546875" style="16" customWidth="1"/>
    <col min="15" max="15" width="9.42578125" style="16" customWidth="1"/>
    <col min="16" max="16" width="8.5703125" style="16" customWidth="1"/>
    <col min="17" max="16384" width="9.140625" style="16"/>
  </cols>
  <sheetData>
    <row r="1" spans="1:16" s="1" customFormat="1" ht="16.5" customHeight="1">
      <c r="A1" s="292" t="s">
        <v>28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</row>
    <row r="2" spans="1:16" s="1" customFormat="1" ht="18" customHeight="1">
      <c r="A2" s="293" t="s">
        <v>57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</row>
    <row r="3" spans="1:16" s="1" customFormat="1" ht="18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1" customFormat="1" ht="14.25" customHeight="1">
      <c r="A4" s="3"/>
      <c r="B4" s="3"/>
      <c r="C4" s="4" t="s">
        <v>35</v>
      </c>
      <c r="I4" s="5"/>
      <c r="J4" s="5"/>
      <c r="K4" s="5"/>
      <c r="L4" s="5"/>
      <c r="M4" s="5"/>
      <c r="N4" s="5"/>
      <c r="P4" s="6"/>
    </row>
    <row r="5" spans="1:16" s="1" customFormat="1" ht="13.5" customHeight="1">
      <c r="C5" s="1" t="s">
        <v>34</v>
      </c>
      <c r="M5" s="7"/>
      <c r="N5" s="8"/>
      <c r="O5" s="9"/>
      <c r="P5" s="10"/>
    </row>
    <row r="6" spans="1:16" s="1" customFormat="1" ht="14.25" customHeight="1">
      <c r="A6" s="3"/>
      <c r="B6" s="3"/>
      <c r="C6" s="11" t="s">
        <v>36</v>
      </c>
      <c r="D6" s="11"/>
      <c r="E6" s="11"/>
      <c r="F6" s="11"/>
      <c r="G6" s="11"/>
      <c r="H6" s="11"/>
      <c r="I6" s="11"/>
      <c r="J6" s="11"/>
      <c r="K6" s="11"/>
      <c r="L6" s="11"/>
    </row>
    <row r="7" spans="1:16" s="1" customFormat="1" ht="14.25" customHeight="1">
      <c r="A7" s="3"/>
      <c r="B7" s="3"/>
      <c r="C7" s="12" t="s">
        <v>37</v>
      </c>
      <c r="D7" s="13"/>
      <c r="E7" s="13"/>
      <c r="F7" s="13"/>
      <c r="G7" s="13"/>
      <c r="H7" s="13"/>
      <c r="I7" s="13"/>
      <c r="J7" s="13"/>
      <c r="K7" s="13"/>
      <c r="L7" s="13"/>
      <c r="M7" s="14"/>
      <c r="N7" s="14"/>
      <c r="O7" s="294"/>
      <c r="P7" s="294"/>
    </row>
    <row r="8" spans="1:16" s="1" customFormat="1" ht="14.25" customHeight="1">
      <c r="A8" s="3"/>
      <c r="B8" s="3"/>
      <c r="C8" s="295" t="s">
        <v>45</v>
      </c>
      <c r="D8" s="295"/>
      <c r="E8" s="295"/>
      <c r="F8" s="295"/>
      <c r="G8" s="295"/>
      <c r="H8" s="295"/>
      <c r="I8" s="295"/>
      <c r="J8" s="295"/>
      <c r="K8" s="295"/>
      <c r="L8" s="295"/>
      <c r="M8" s="11" t="s">
        <v>0</v>
      </c>
      <c r="P8" s="15"/>
    </row>
    <row r="9" spans="1:16" s="1" customFormat="1" ht="14.25" customHeight="1">
      <c r="A9" s="3"/>
      <c r="B9" s="3"/>
      <c r="C9" s="13"/>
      <c r="D9" s="13"/>
      <c r="E9" s="13"/>
      <c r="F9" s="13"/>
      <c r="G9" s="13"/>
      <c r="H9" s="13"/>
      <c r="I9" s="13"/>
      <c r="J9" s="13"/>
      <c r="K9" s="13"/>
      <c r="L9" s="13"/>
      <c r="M9" s="11"/>
      <c r="P9" s="15"/>
    </row>
    <row r="10" spans="1:16" ht="16.5" customHeight="1">
      <c r="A10" s="296" t="s">
        <v>1</v>
      </c>
      <c r="B10" s="296" t="s">
        <v>2</v>
      </c>
      <c r="C10" s="296" t="s">
        <v>3</v>
      </c>
      <c r="D10" s="296" t="s">
        <v>4</v>
      </c>
      <c r="E10" s="296" t="s">
        <v>5</v>
      </c>
      <c r="F10" s="300" t="s">
        <v>6</v>
      </c>
      <c r="G10" s="300"/>
      <c r="H10" s="300"/>
      <c r="I10" s="300"/>
      <c r="J10" s="300"/>
      <c r="K10" s="300"/>
      <c r="L10" s="300" t="s">
        <v>7</v>
      </c>
      <c r="M10" s="300"/>
      <c r="N10" s="300"/>
      <c r="O10" s="300"/>
      <c r="P10" s="300"/>
    </row>
    <row r="11" spans="1:16" ht="12.75" customHeight="1">
      <c r="A11" s="297"/>
      <c r="B11" s="297"/>
      <c r="C11" s="299"/>
      <c r="D11" s="299"/>
      <c r="E11" s="299"/>
      <c r="F11" s="288" t="s">
        <v>8</v>
      </c>
      <c r="G11" s="288" t="s">
        <v>9</v>
      </c>
      <c r="H11" s="288" t="s">
        <v>10</v>
      </c>
      <c r="I11" s="288" t="s">
        <v>11</v>
      </c>
      <c r="J11" s="288" t="s">
        <v>12</v>
      </c>
      <c r="K11" s="288" t="s">
        <v>13</v>
      </c>
      <c r="L11" s="288" t="s">
        <v>14</v>
      </c>
      <c r="M11" s="288" t="s">
        <v>10</v>
      </c>
      <c r="N11" s="288" t="s">
        <v>15</v>
      </c>
      <c r="O11" s="288" t="s">
        <v>16</v>
      </c>
      <c r="P11" s="288" t="s">
        <v>17</v>
      </c>
    </row>
    <row r="12" spans="1:16" ht="71.25" customHeight="1">
      <c r="A12" s="298"/>
      <c r="B12" s="298"/>
      <c r="C12" s="298"/>
      <c r="D12" s="298"/>
      <c r="E12" s="29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</row>
    <row r="13" spans="1:16" ht="15">
      <c r="A13" s="17">
        <v>1</v>
      </c>
      <c r="B13" s="17">
        <v>2</v>
      </c>
      <c r="C13" s="61">
        <v>3</v>
      </c>
      <c r="D13" s="61">
        <v>4</v>
      </c>
      <c r="E13" s="61">
        <v>5</v>
      </c>
      <c r="F13" s="61">
        <v>6</v>
      </c>
      <c r="G13" s="61">
        <v>7</v>
      </c>
      <c r="H13" s="61">
        <v>8</v>
      </c>
      <c r="I13" s="61">
        <v>9</v>
      </c>
      <c r="J13" s="61">
        <v>10</v>
      </c>
      <c r="K13" s="61">
        <v>11</v>
      </c>
      <c r="L13" s="61">
        <v>12</v>
      </c>
      <c r="M13" s="61">
        <v>13</v>
      </c>
      <c r="N13" s="61">
        <v>14</v>
      </c>
      <c r="O13" s="61">
        <v>15</v>
      </c>
      <c r="P13" s="61">
        <v>16</v>
      </c>
    </row>
    <row r="14" spans="1:16" ht="15">
      <c r="A14" s="17"/>
      <c r="B14" s="17"/>
      <c r="C14" s="61" t="s">
        <v>50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</row>
    <row r="15" spans="1:16">
      <c r="A15" s="18">
        <v>1</v>
      </c>
      <c r="B15" s="18" t="s">
        <v>18</v>
      </c>
      <c r="C15" s="23" t="s">
        <v>42</v>
      </c>
      <c r="D15" s="20" t="s">
        <v>19</v>
      </c>
      <c r="E15" s="24">
        <v>100</v>
      </c>
      <c r="F15" s="21">
        <v>0.22</v>
      </c>
      <c r="G15" s="62">
        <v>3.2</v>
      </c>
      <c r="H15" s="21">
        <f>ROUND(F15*G15,2)</f>
        <v>0.7</v>
      </c>
      <c r="I15" s="62">
        <v>0.26</v>
      </c>
      <c r="J15" s="62">
        <v>0.03</v>
      </c>
      <c r="K15" s="22">
        <f t="shared" ref="K15" si="0">J15+I15+H15</f>
        <v>0.99</v>
      </c>
      <c r="L15" s="21">
        <f t="shared" ref="L15" si="1">ROUND(E15*F15,2)</f>
        <v>22</v>
      </c>
      <c r="M15" s="21">
        <f t="shared" ref="M15" si="2">ROUND(E15*H15,2)</f>
        <v>70</v>
      </c>
      <c r="N15" s="21">
        <f t="shared" ref="N15" si="3">ROUND(E15*I15,2)</f>
        <v>26</v>
      </c>
      <c r="O15" s="21">
        <f t="shared" ref="O15" si="4">ROUND(E15*J15,2)</f>
        <v>3</v>
      </c>
      <c r="P15" s="21">
        <f t="shared" ref="P15" si="5">O15+N15+M15</f>
        <v>99</v>
      </c>
    </row>
    <row r="16" spans="1:16" ht="25.5">
      <c r="A16" s="18">
        <v>2</v>
      </c>
      <c r="B16" s="18" t="s">
        <v>18</v>
      </c>
      <c r="C16" s="23" t="s">
        <v>43</v>
      </c>
      <c r="D16" s="20" t="s">
        <v>19</v>
      </c>
      <c r="E16" s="24">
        <v>100</v>
      </c>
      <c r="F16" s="21">
        <v>0.26</v>
      </c>
      <c r="G16" s="62">
        <v>3.2</v>
      </c>
      <c r="H16" s="21">
        <f t="shared" ref="H16:H24" si="6">ROUND(F16*G16,2)</f>
        <v>0.83</v>
      </c>
      <c r="I16" s="62">
        <v>0.45</v>
      </c>
      <c r="J16" s="62">
        <v>0.03</v>
      </c>
      <c r="K16" s="22">
        <f t="shared" ref="K16:K24" si="7">J16+I16+H16</f>
        <v>1.31</v>
      </c>
      <c r="L16" s="21">
        <f t="shared" ref="L16:L24" si="8">ROUND(E16*F16,2)</f>
        <v>26</v>
      </c>
      <c r="M16" s="21">
        <f t="shared" ref="M16:M24" si="9">ROUND(E16*H16,2)</f>
        <v>83</v>
      </c>
      <c r="N16" s="21">
        <f t="shared" ref="N16:N24" si="10">ROUND(E16*I16,2)</f>
        <v>45</v>
      </c>
      <c r="O16" s="21">
        <f t="shared" ref="O16:O24" si="11">ROUND(E16*J16,2)</f>
        <v>3</v>
      </c>
      <c r="P16" s="21">
        <f t="shared" ref="P16:P24" si="12">O16+N16+M16</f>
        <v>131</v>
      </c>
    </row>
    <row r="17" spans="1:16">
      <c r="A17" s="18">
        <v>3</v>
      </c>
      <c r="B17" s="18" t="s">
        <v>18</v>
      </c>
      <c r="C17" s="23" t="s">
        <v>44</v>
      </c>
      <c r="D17" s="20" t="s">
        <v>19</v>
      </c>
      <c r="E17" s="24">
        <v>8</v>
      </c>
      <c r="F17" s="21">
        <v>0.72</v>
      </c>
      <c r="G17" s="62">
        <v>3.2</v>
      </c>
      <c r="H17" s="21">
        <f t="shared" si="6"/>
        <v>2.2999999999999998</v>
      </c>
      <c r="I17" s="62">
        <v>3.38</v>
      </c>
      <c r="J17" s="62">
        <v>0.03</v>
      </c>
      <c r="K17" s="22">
        <f t="shared" si="7"/>
        <v>5.71</v>
      </c>
      <c r="L17" s="21">
        <f t="shared" si="8"/>
        <v>5.76</v>
      </c>
      <c r="M17" s="21">
        <f t="shared" si="9"/>
        <v>18.399999999999999</v>
      </c>
      <c r="N17" s="21">
        <f t="shared" si="10"/>
        <v>27.04</v>
      </c>
      <c r="O17" s="21">
        <f t="shared" si="11"/>
        <v>0.24</v>
      </c>
      <c r="P17" s="21">
        <f t="shared" si="12"/>
        <v>45.68</v>
      </c>
    </row>
    <row r="18" spans="1:16" ht="14.25" customHeight="1">
      <c r="A18" s="18">
        <v>4</v>
      </c>
      <c r="B18" s="18" t="s">
        <v>18</v>
      </c>
      <c r="C18" s="23" t="s">
        <v>46</v>
      </c>
      <c r="D18" s="20" t="s">
        <v>19</v>
      </c>
      <c r="E18" s="24">
        <v>200</v>
      </c>
      <c r="F18" s="21">
        <v>0.12</v>
      </c>
      <c r="G18" s="62">
        <v>3.2</v>
      </c>
      <c r="H18" s="21">
        <f t="shared" si="6"/>
        <v>0.38</v>
      </c>
      <c r="I18" s="62">
        <v>0.2</v>
      </c>
      <c r="J18" s="62">
        <v>0.02</v>
      </c>
      <c r="K18" s="22">
        <f t="shared" si="7"/>
        <v>0.6</v>
      </c>
      <c r="L18" s="21">
        <f t="shared" si="8"/>
        <v>24</v>
      </c>
      <c r="M18" s="21">
        <f t="shared" si="9"/>
        <v>76</v>
      </c>
      <c r="N18" s="21">
        <f t="shared" si="10"/>
        <v>40</v>
      </c>
      <c r="O18" s="21">
        <f t="shared" si="11"/>
        <v>4</v>
      </c>
      <c r="P18" s="21">
        <f t="shared" si="12"/>
        <v>120</v>
      </c>
    </row>
    <row r="19" spans="1:16" ht="14.25" customHeight="1">
      <c r="A19" s="18">
        <v>5</v>
      </c>
      <c r="B19" s="18" t="s">
        <v>18</v>
      </c>
      <c r="C19" s="23" t="s">
        <v>47</v>
      </c>
      <c r="D19" s="20" t="s">
        <v>19</v>
      </c>
      <c r="E19" s="24">
        <v>8</v>
      </c>
      <c r="F19" s="21">
        <v>1.2</v>
      </c>
      <c r="G19" s="62">
        <v>3.2</v>
      </c>
      <c r="H19" s="21">
        <f t="shared" si="6"/>
        <v>3.84</v>
      </c>
      <c r="I19" s="62">
        <v>11.69</v>
      </c>
      <c r="J19" s="62">
        <v>0.2</v>
      </c>
      <c r="K19" s="22">
        <f t="shared" si="7"/>
        <v>15.73</v>
      </c>
      <c r="L19" s="21">
        <f t="shared" si="8"/>
        <v>9.6</v>
      </c>
      <c r="M19" s="21">
        <f t="shared" si="9"/>
        <v>30.72</v>
      </c>
      <c r="N19" s="21">
        <f t="shared" si="10"/>
        <v>93.52</v>
      </c>
      <c r="O19" s="21">
        <f t="shared" si="11"/>
        <v>1.6</v>
      </c>
      <c r="P19" s="21">
        <f t="shared" si="12"/>
        <v>125.84</v>
      </c>
    </row>
    <row r="20" spans="1:16" ht="14.25" customHeight="1">
      <c r="A20" s="18">
        <v>5</v>
      </c>
      <c r="B20" s="18" t="s">
        <v>18</v>
      </c>
      <c r="C20" s="23" t="s">
        <v>48</v>
      </c>
      <c r="D20" s="20" t="s">
        <v>49</v>
      </c>
      <c r="E20" s="24">
        <v>1</v>
      </c>
      <c r="F20" s="21">
        <v>0</v>
      </c>
      <c r="G20" s="62">
        <v>3.2</v>
      </c>
      <c r="H20" s="21">
        <f t="shared" si="6"/>
        <v>0</v>
      </c>
      <c r="I20" s="62">
        <v>115.25</v>
      </c>
      <c r="J20" s="62">
        <v>0</v>
      </c>
      <c r="K20" s="22">
        <f t="shared" si="7"/>
        <v>115.25</v>
      </c>
      <c r="L20" s="21">
        <f t="shared" si="8"/>
        <v>0</v>
      </c>
      <c r="M20" s="21">
        <f t="shared" si="9"/>
        <v>0</v>
      </c>
      <c r="N20" s="21">
        <f t="shared" si="10"/>
        <v>115.25</v>
      </c>
      <c r="O20" s="21">
        <f t="shared" si="11"/>
        <v>0</v>
      </c>
      <c r="P20" s="21">
        <f t="shared" si="12"/>
        <v>115.25</v>
      </c>
    </row>
    <row r="21" spans="1:16" ht="15">
      <c r="A21" s="17"/>
      <c r="B21" s="17"/>
      <c r="C21" s="61" t="s">
        <v>51</v>
      </c>
      <c r="D21" s="61"/>
      <c r="E21" s="61"/>
      <c r="F21" s="61"/>
      <c r="G21" s="62">
        <v>0</v>
      </c>
      <c r="H21" s="21">
        <f t="shared" si="6"/>
        <v>0</v>
      </c>
      <c r="I21" s="62">
        <v>0</v>
      </c>
      <c r="J21" s="62">
        <v>0</v>
      </c>
      <c r="K21" s="22">
        <f t="shared" si="7"/>
        <v>0</v>
      </c>
      <c r="L21" s="21">
        <f t="shared" si="8"/>
        <v>0</v>
      </c>
      <c r="M21" s="21">
        <f t="shared" si="9"/>
        <v>0</v>
      </c>
      <c r="N21" s="21">
        <f t="shared" si="10"/>
        <v>0</v>
      </c>
      <c r="O21" s="21">
        <f t="shared" si="11"/>
        <v>0</v>
      </c>
      <c r="P21" s="21">
        <f t="shared" si="12"/>
        <v>0</v>
      </c>
    </row>
    <row r="22" spans="1:16" ht="25.5">
      <c r="A22" s="18">
        <v>1</v>
      </c>
      <c r="B22" s="18" t="s">
        <v>18</v>
      </c>
      <c r="C22" s="23" t="s">
        <v>52</v>
      </c>
      <c r="D22" s="20" t="s">
        <v>53</v>
      </c>
      <c r="E22" s="24">
        <v>1</v>
      </c>
      <c r="F22" s="21">
        <v>35.97</v>
      </c>
      <c r="G22" s="62">
        <v>3.2</v>
      </c>
      <c r="H22" s="21">
        <f t="shared" si="6"/>
        <v>115.1</v>
      </c>
      <c r="I22" s="62">
        <v>737.61</v>
      </c>
      <c r="J22" s="62">
        <v>5.76</v>
      </c>
      <c r="K22" s="22">
        <f t="shared" si="7"/>
        <v>858.47</v>
      </c>
      <c r="L22" s="21">
        <f t="shared" si="8"/>
        <v>35.97</v>
      </c>
      <c r="M22" s="21">
        <f t="shared" si="9"/>
        <v>115.1</v>
      </c>
      <c r="N22" s="21">
        <f t="shared" si="10"/>
        <v>737.61</v>
      </c>
      <c r="O22" s="21">
        <f t="shared" si="11"/>
        <v>5.76</v>
      </c>
      <c r="P22" s="21">
        <f t="shared" si="12"/>
        <v>858.47</v>
      </c>
    </row>
    <row r="23" spans="1:16">
      <c r="A23" s="18">
        <v>2</v>
      </c>
      <c r="B23" s="18" t="s">
        <v>18</v>
      </c>
      <c r="C23" s="23" t="s">
        <v>55</v>
      </c>
      <c r="D23" s="20" t="s">
        <v>19</v>
      </c>
      <c r="E23" s="24">
        <v>20</v>
      </c>
      <c r="F23" s="21">
        <v>0.72</v>
      </c>
      <c r="G23" s="62">
        <v>3.2</v>
      </c>
      <c r="H23" s="21">
        <f t="shared" si="6"/>
        <v>2.2999999999999998</v>
      </c>
      <c r="I23" s="62">
        <v>3.07</v>
      </c>
      <c r="J23" s="62">
        <v>0.23</v>
      </c>
      <c r="K23" s="22">
        <f t="shared" si="7"/>
        <v>5.6</v>
      </c>
      <c r="L23" s="21">
        <f t="shared" si="8"/>
        <v>14.4</v>
      </c>
      <c r="M23" s="21">
        <f t="shared" si="9"/>
        <v>46</v>
      </c>
      <c r="N23" s="21">
        <f t="shared" si="10"/>
        <v>61.4</v>
      </c>
      <c r="O23" s="21">
        <f t="shared" si="11"/>
        <v>4.5999999999999996</v>
      </c>
      <c r="P23" s="21">
        <f t="shared" si="12"/>
        <v>112</v>
      </c>
    </row>
    <row r="24" spans="1:16">
      <c r="A24" s="18">
        <v>2</v>
      </c>
      <c r="B24" s="18" t="s">
        <v>18</v>
      </c>
      <c r="C24" s="23" t="s">
        <v>54</v>
      </c>
      <c r="D24" s="20" t="s">
        <v>53</v>
      </c>
      <c r="E24" s="24">
        <v>1</v>
      </c>
      <c r="F24" s="21">
        <v>11.99</v>
      </c>
      <c r="G24" s="62">
        <v>3.2</v>
      </c>
      <c r="H24" s="21">
        <f t="shared" si="6"/>
        <v>38.369999999999997</v>
      </c>
      <c r="I24" s="62">
        <v>0</v>
      </c>
      <c r="J24" s="62">
        <v>0</v>
      </c>
      <c r="K24" s="22">
        <f t="shared" si="7"/>
        <v>38.369999999999997</v>
      </c>
      <c r="L24" s="21">
        <f t="shared" si="8"/>
        <v>11.99</v>
      </c>
      <c r="M24" s="21">
        <f t="shared" si="9"/>
        <v>38.369999999999997</v>
      </c>
      <c r="N24" s="21">
        <f t="shared" si="10"/>
        <v>0</v>
      </c>
      <c r="O24" s="21">
        <f t="shared" si="11"/>
        <v>0</v>
      </c>
      <c r="P24" s="21">
        <f t="shared" si="12"/>
        <v>38.369999999999997</v>
      </c>
    </row>
    <row r="25" spans="1:16" ht="21" customHeight="1">
      <c r="A25" s="28"/>
      <c r="B25" s="28"/>
      <c r="C25" s="29" t="s">
        <v>20</v>
      </c>
      <c r="D25" s="30"/>
      <c r="E25" s="30"/>
      <c r="F25" s="31"/>
      <c r="G25" s="31"/>
      <c r="H25" s="31"/>
      <c r="I25" s="60"/>
      <c r="J25" s="60"/>
      <c r="K25" s="31"/>
      <c r="L25" s="32">
        <f>SUM(L15:L24)</f>
        <v>149.72</v>
      </c>
      <c r="M25" s="32">
        <f t="shared" ref="M25:O25" si="13">SUM(M15:M24)</f>
        <v>477.59</v>
      </c>
      <c r="N25" s="32">
        <f t="shared" si="13"/>
        <v>1145.82</v>
      </c>
      <c r="O25" s="32">
        <f t="shared" si="13"/>
        <v>22.2</v>
      </c>
      <c r="P25" s="32">
        <f>SUM(P15:P24)</f>
        <v>1645.61</v>
      </c>
    </row>
    <row r="26" spans="1:16">
      <c r="A26" s="19"/>
      <c r="B26" s="19"/>
      <c r="C26" s="23" t="s">
        <v>21</v>
      </c>
      <c r="D26" s="33">
        <v>0.05</v>
      </c>
      <c r="E26" s="18"/>
      <c r="F26" s="34"/>
      <c r="G26" s="34"/>
      <c r="H26" s="34"/>
      <c r="I26" s="34"/>
      <c r="J26" s="34"/>
      <c r="K26" s="34"/>
      <c r="L26" s="25"/>
      <c r="M26" s="35"/>
      <c r="N26" s="21">
        <f>ROUND(D26*N25,2)</f>
        <v>57.29</v>
      </c>
      <c r="O26" s="21"/>
      <c r="P26" s="21">
        <f>N26</f>
        <v>57.29</v>
      </c>
    </row>
    <row r="27" spans="1:16" ht="21" customHeight="1">
      <c r="A27" s="53" t="s">
        <v>22</v>
      </c>
      <c r="B27" s="53"/>
      <c r="C27" s="54" t="s">
        <v>23</v>
      </c>
      <c r="D27" s="55"/>
      <c r="E27" s="55"/>
      <c r="F27" s="56"/>
      <c r="G27" s="27"/>
      <c r="H27" s="27"/>
      <c r="I27" s="27"/>
      <c r="J27" s="27"/>
      <c r="K27" s="27"/>
      <c r="L27" s="57"/>
      <c r="M27" s="27">
        <f>M25</f>
        <v>477.59</v>
      </c>
      <c r="N27" s="27">
        <f>N25+N26</f>
        <v>1203.1099999999999</v>
      </c>
      <c r="O27" s="27">
        <f>O25</f>
        <v>22.2</v>
      </c>
      <c r="P27" s="27">
        <f>P25+P26</f>
        <v>1702.9</v>
      </c>
    </row>
    <row r="28" spans="1:16" s="51" customFormat="1" ht="16.5">
      <c r="A28" s="289" t="s">
        <v>29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1"/>
      <c r="O28" s="58">
        <v>0.06</v>
      </c>
      <c r="P28" s="59">
        <f>ROUND(O28*P26,2)</f>
        <v>3.44</v>
      </c>
    </row>
    <row r="29" spans="1:16" s="52" customFormat="1" ht="16.5">
      <c r="A29" s="285" t="s">
        <v>30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7"/>
      <c r="O29" s="58">
        <v>0.04</v>
      </c>
      <c r="P29" s="59">
        <f>ROUND(O29*P26,2)</f>
        <v>2.29</v>
      </c>
    </row>
    <row r="30" spans="1:16" s="52" customFormat="1" ht="16.5">
      <c r="A30" s="282" t="s">
        <v>31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4"/>
      <c r="O30" s="58">
        <v>0.2359</v>
      </c>
      <c r="P30" s="59">
        <f>ROUND(0.2359*M27,2)</f>
        <v>112.66</v>
      </c>
    </row>
    <row r="31" spans="1:16" s="52" customFormat="1" ht="16.5">
      <c r="A31" s="282" t="s">
        <v>32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4"/>
      <c r="O31" s="58"/>
      <c r="P31" s="59">
        <f>P27+P28+P29+P30</f>
        <v>1821.29</v>
      </c>
    </row>
    <row r="32" spans="1:16" s="52" customFormat="1" ht="16.5">
      <c r="A32" s="285" t="s">
        <v>56</v>
      </c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7"/>
      <c r="O32" s="58"/>
      <c r="P32" s="59">
        <f>0.21*P31</f>
        <v>382.47</v>
      </c>
    </row>
    <row r="33" spans="1:16" s="52" customFormat="1" ht="16.5">
      <c r="A33" s="285" t="s">
        <v>33</v>
      </c>
      <c r="B33" s="286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7"/>
      <c r="O33" s="58"/>
      <c r="P33" s="59">
        <f>P32+P31</f>
        <v>2203.7600000000002</v>
      </c>
    </row>
    <row r="34" spans="1:16" ht="21" customHeight="1"/>
    <row r="35" spans="1:16" ht="13.5">
      <c r="C35" s="37" t="s">
        <v>24</v>
      </c>
      <c r="D35" s="1"/>
      <c r="E35" s="1"/>
      <c r="F35" s="1"/>
      <c r="H35" s="38"/>
      <c r="M35" s="39" t="s">
        <v>25</v>
      </c>
      <c r="N35" s="40"/>
      <c r="O35" s="41"/>
      <c r="P35" s="41"/>
    </row>
    <row r="36" spans="1:16" s="45" customFormat="1" ht="13.5">
      <c r="A36" s="42"/>
      <c r="B36" s="42"/>
      <c r="C36" s="43" t="s">
        <v>26</v>
      </c>
      <c r="D36" s="44"/>
      <c r="E36" s="44"/>
      <c r="F36" s="44"/>
      <c r="H36" s="46"/>
      <c r="M36" s="44" t="s">
        <v>26</v>
      </c>
      <c r="N36" s="47"/>
      <c r="O36" s="48"/>
      <c r="P36" s="48"/>
    </row>
    <row r="37" spans="1:16" s="45" customFormat="1" ht="13.5">
      <c r="A37" s="42"/>
      <c r="B37" s="42"/>
      <c r="C37" s="43"/>
      <c r="D37" s="44"/>
      <c r="E37" s="44"/>
      <c r="F37" s="44"/>
      <c r="H37" s="46"/>
      <c r="M37" s="44"/>
      <c r="N37" s="47"/>
      <c r="O37" s="48"/>
      <c r="P37" s="48"/>
    </row>
    <row r="38" spans="1:16" ht="13.5">
      <c r="C38" s="1"/>
      <c r="D38" s="1"/>
      <c r="E38" s="1"/>
      <c r="F38" s="1"/>
      <c r="H38" s="38"/>
      <c r="M38" s="1" t="s">
        <v>27</v>
      </c>
      <c r="N38" s="38"/>
      <c r="O38" s="50"/>
      <c r="P38" s="50"/>
    </row>
    <row r="39" spans="1:16" ht="21" customHeight="1"/>
    <row r="40" spans="1:16" ht="21" customHeight="1"/>
    <row r="41" spans="1:16" ht="21" customHeight="1"/>
    <row r="42" spans="1:16" ht="21" customHeight="1"/>
    <row r="43" spans="1:16" ht="21" customHeight="1"/>
    <row r="44" spans="1:16" ht="21" customHeight="1"/>
    <row r="45" spans="1:16" ht="21" customHeight="1"/>
    <row r="46" spans="1:16" ht="21" customHeight="1"/>
    <row r="47" spans="1:16" ht="21" customHeight="1"/>
    <row r="48" spans="1:16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</sheetData>
  <mergeCells count="28">
    <mergeCell ref="A1:P1"/>
    <mergeCell ref="A2:P2"/>
    <mergeCell ref="O7:P7"/>
    <mergeCell ref="C8:L8"/>
    <mergeCell ref="A10:A12"/>
    <mergeCell ref="B10:B12"/>
    <mergeCell ref="C10:C12"/>
    <mergeCell ref="D10:D12"/>
    <mergeCell ref="E10:E12"/>
    <mergeCell ref="F10:K10"/>
    <mergeCell ref="P11:P12"/>
    <mergeCell ref="L10:P10"/>
    <mergeCell ref="F11:F12"/>
    <mergeCell ref="G11:G12"/>
    <mergeCell ref="H11:H12"/>
    <mergeCell ref="I11:I12"/>
    <mergeCell ref="A30:N30"/>
    <mergeCell ref="A31:N31"/>
    <mergeCell ref="A32:N32"/>
    <mergeCell ref="A33:N33"/>
    <mergeCell ref="O11:O12"/>
    <mergeCell ref="A28:N28"/>
    <mergeCell ref="A29:N29"/>
    <mergeCell ref="J11:J12"/>
    <mergeCell ref="K11:K12"/>
    <mergeCell ref="L11:L12"/>
    <mergeCell ref="M11:M12"/>
    <mergeCell ref="N11:N12"/>
  </mergeCells>
  <printOptions horizontalCentered="1" verticalCentered="1"/>
  <pageMargins left="0.23622047244094491" right="0.23622047244094491" top="0.74803149606299213" bottom="0.35433070866141736" header="0.31496062992125984" footer="0.31496062992125984"/>
  <pageSetup paperSize="9" scale="7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Zeros="0" zoomScaleNormal="100" zoomScaleSheetLayoutView="100" workbookViewId="0">
      <selection activeCell="B35" sqref="B35"/>
    </sheetView>
  </sheetViews>
  <sheetFormatPr defaultColWidth="9.28515625" defaultRowHeight="12.75"/>
  <cols>
    <col min="1" max="1" width="6.28515625" style="66" customWidth="1"/>
    <col min="2" max="2" width="70.5703125" style="65" customWidth="1"/>
    <col min="3" max="3" width="8.42578125" style="64" customWidth="1"/>
    <col min="4" max="4" width="10.7109375" style="64" customWidth="1"/>
    <col min="5" max="16384" width="9.28515625" style="63"/>
  </cols>
  <sheetData>
    <row r="1" spans="1:4" ht="21" customHeight="1">
      <c r="A1" s="329" t="s">
        <v>295</v>
      </c>
      <c r="B1" s="329"/>
      <c r="C1" s="329"/>
      <c r="D1" s="329"/>
    </row>
    <row r="2" spans="1:4" s="67" customFormat="1" ht="25.5" customHeight="1">
      <c r="A2" s="330" t="s">
        <v>205</v>
      </c>
      <c r="B2" s="331"/>
      <c r="C2" s="329"/>
      <c r="D2" s="329"/>
    </row>
    <row r="3" spans="1:4" s="67" customFormat="1" ht="15">
      <c r="A3" s="87"/>
      <c r="B3" s="86"/>
      <c r="C3" s="85"/>
      <c r="D3" s="85"/>
    </row>
    <row r="4" spans="1:4" s="67" customFormat="1">
      <c r="A4" s="332" t="s">
        <v>91</v>
      </c>
      <c r="B4" s="332"/>
      <c r="C4" s="332"/>
      <c r="D4" s="332"/>
    </row>
    <row r="5" spans="1:4" s="67" customFormat="1" ht="27.75" customHeight="1">
      <c r="A5" s="332" t="s">
        <v>90</v>
      </c>
      <c r="B5" s="332"/>
      <c r="C5" s="332"/>
      <c r="D5" s="332"/>
    </row>
    <row r="6" spans="1:4" s="67" customFormat="1" ht="12.75" customHeight="1">
      <c r="A6" s="83" t="s">
        <v>89</v>
      </c>
      <c r="B6" s="82"/>
      <c r="C6" s="84"/>
      <c r="D6" s="84"/>
    </row>
    <row r="7" spans="1:4" s="67" customFormat="1" ht="12.75" customHeight="1">
      <c r="A7" s="83" t="s">
        <v>88</v>
      </c>
      <c r="B7" s="82"/>
      <c r="C7" s="81"/>
      <c r="D7" s="81"/>
    </row>
    <row r="8" spans="1:4" s="67" customFormat="1" ht="12.75" customHeight="1">
      <c r="A8" s="80"/>
      <c r="B8" s="79"/>
      <c r="C8" s="78"/>
      <c r="D8" s="78"/>
    </row>
    <row r="9" spans="1:4" s="77" customFormat="1">
      <c r="A9" s="333"/>
      <c r="B9" s="333"/>
      <c r="C9" s="333"/>
      <c r="D9" s="333"/>
    </row>
    <row r="10" spans="1:4" s="67" customFormat="1" ht="14.25">
      <c r="A10" s="66"/>
      <c r="B10" s="72"/>
      <c r="C10" s="71"/>
      <c r="D10" s="71"/>
    </row>
    <row r="11" spans="1:4" s="70" customFormat="1" ht="12.75" customHeight="1">
      <c r="A11" s="334" t="s">
        <v>87</v>
      </c>
      <c r="B11" s="336" t="s">
        <v>86</v>
      </c>
      <c r="C11" s="337" t="s">
        <v>4</v>
      </c>
      <c r="D11" s="337" t="s">
        <v>5</v>
      </c>
    </row>
    <row r="12" spans="1:4" s="70" customFormat="1" ht="12.75" customHeight="1">
      <c r="A12" s="335"/>
      <c r="B12" s="335"/>
      <c r="C12" s="335"/>
      <c r="D12" s="335"/>
    </row>
    <row r="13" spans="1:4" s="70" customFormat="1" ht="14.25" customHeight="1">
      <c r="A13" s="335"/>
      <c r="B13" s="335"/>
      <c r="C13" s="335"/>
      <c r="D13" s="335"/>
    </row>
    <row r="14" spans="1:4" s="70" customFormat="1" ht="26.25" customHeight="1">
      <c r="A14" s="335"/>
      <c r="B14" s="335"/>
      <c r="C14" s="335"/>
      <c r="D14" s="335"/>
    </row>
    <row r="15" spans="1:4" s="102" customFormat="1" ht="16.5" customHeight="1">
      <c r="A15" s="218"/>
      <c r="B15" s="103" t="s">
        <v>66</v>
      </c>
      <c r="C15" s="218"/>
      <c r="D15" s="218"/>
    </row>
    <row r="16" spans="1:4" s="102" customFormat="1" ht="16.5" customHeight="1">
      <c r="A16" s="218"/>
      <c r="B16" s="219" t="s">
        <v>136</v>
      </c>
      <c r="C16" s="220"/>
      <c r="D16" s="220"/>
    </row>
    <row r="17" spans="1:4" s="100" customFormat="1" ht="30" customHeight="1">
      <c r="A17" s="221" t="s">
        <v>135</v>
      </c>
      <c r="B17" s="222" t="s">
        <v>134</v>
      </c>
      <c r="C17" s="106" t="s">
        <v>123</v>
      </c>
      <c r="D17" s="223">
        <v>8</v>
      </c>
    </row>
    <row r="18" spans="1:4" s="100" customFormat="1" ht="36" customHeight="1">
      <c r="A18" s="221" t="s">
        <v>133</v>
      </c>
      <c r="B18" s="224" t="s">
        <v>132</v>
      </c>
      <c r="C18" s="106" t="s">
        <v>123</v>
      </c>
      <c r="D18" s="223">
        <v>8</v>
      </c>
    </row>
    <row r="19" spans="1:4" s="100" customFormat="1" ht="16.5" customHeight="1">
      <c r="A19" s="221" t="s">
        <v>131</v>
      </c>
      <c r="B19" s="222" t="s">
        <v>130</v>
      </c>
      <c r="C19" s="106" t="s">
        <v>123</v>
      </c>
      <c r="D19" s="223">
        <v>120</v>
      </c>
    </row>
    <row r="20" spans="1:4" s="100" customFormat="1" ht="16.5" customHeight="1">
      <c r="A20" s="221" t="s">
        <v>129</v>
      </c>
      <c r="B20" s="224" t="s">
        <v>128</v>
      </c>
      <c r="C20" s="106" t="s">
        <v>123</v>
      </c>
      <c r="D20" s="223">
        <v>120</v>
      </c>
    </row>
    <row r="21" spans="1:4" s="100" customFormat="1" ht="16.5" customHeight="1">
      <c r="A21" s="221" t="s">
        <v>127</v>
      </c>
      <c r="B21" s="222" t="s">
        <v>126</v>
      </c>
      <c r="C21" s="106" t="s">
        <v>123</v>
      </c>
      <c r="D21" s="223">
        <v>30</v>
      </c>
    </row>
    <row r="22" spans="1:4" s="100" customFormat="1" ht="16.5" customHeight="1">
      <c r="A22" s="221" t="s">
        <v>125</v>
      </c>
      <c r="B22" s="224" t="s">
        <v>124</v>
      </c>
      <c r="C22" s="106" t="s">
        <v>123</v>
      </c>
      <c r="D22" s="223">
        <v>90</v>
      </c>
    </row>
    <row r="23" spans="1:4" s="100" customFormat="1" ht="30" customHeight="1">
      <c r="A23" s="221" t="s">
        <v>122</v>
      </c>
      <c r="B23" s="225" t="s">
        <v>121</v>
      </c>
      <c r="C23" s="106" t="s">
        <v>120</v>
      </c>
      <c r="D23" s="223">
        <v>1</v>
      </c>
    </row>
    <row r="24" spans="1:4" s="102" customFormat="1" ht="16.5" customHeight="1">
      <c r="A24" s="218"/>
      <c r="B24" s="103" t="s">
        <v>137</v>
      </c>
      <c r="C24" s="218"/>
      <c r="D24" s="218"/>
    </row>
    <row r="25" spans="1:4" s="102" customFormat="1" ht="16.5" customHeight="1">
      <c r="A25" s="218"/>
      <c r="B25" s="219" t="s">
        <v>136</v>
      </c>
      <c r="C25" s="220"/>
      <c r="D25" s="220"/>
    </row>
    <row r="26" spans="1:4" s="100" customFormat="1" ht="36" customHeight="1">
      <c r="A26" s="221" t="s">
        <v>135</v>
      </c>
      <c r="B26" s="222" t="s">
        <v>134</v>
      </c>
      <c r="C26" s="106" t="s">
        <v>123</v>
      </c>
      <c r="D26" s="223">
        <v>8</v>
      </c>
    </row>
    <row r="27" spans="1:4" s="100" customFormat="1" ht="33.75" customHeight="1">
      <c r="A27" s="221" t="s">
        <v>133</v>
      </c>
      <c r="B27" s="224" t="s">
        <v>132</v>
      </c>
      <c r="C27" s="106" t="s">
        <v>123</v>
      </c>
      <c r="D27" s="223">
        <v>8</v>
      </c>
    </row>
    <row r="28" spans="1:4" s="100" customFormat="1" ht="16.5" customHeight="1">
      <c r="A28" s="221" t="s">
        <v>131</v>
      </c>
      <c r="B28" s="222" t="s">
        <v>130</v>
      </c>
      <c r="C28" s="106" t="s">
        <v>123</v>
      </c>
      <c r="D28" s="223">
        <v>90</v>
      </c>
    </row>
    <row r="29" spans="1:4" s="100" customFormat="1" ht="16.5" customHeight="1">
      <c r="A29" s="221" t="s">
        <v>129</v>
      </c>
      <c r="B29" s="224" t="s">
        <v>128</v>
      </c>
      <c r="C29" s="106" t="s">
        <v>123</v>
      </c>
      <c r="D29" s="223">
        <v>90</v>
      </c>
    </row>
    <row r="30" spans="1:4" s="100" customFormat="1" ht="16.5" customHeight="1">
      <c r="A30" s="221" t="s">
        <v>127</v>
      </c>
      <c r="B30" s="222" t="s">
        <v>126</v>
      </c>
      <c r="C30" s="106" t="s">
        <v>123</v>
      </c>
      <c r="D30" s="223">
        <v>36</v>
      </c>
    </row>
    <row r="31" spans="1:4" s="100" customFormat="1" ht="16.5" customHeight="1">
      <c r="A31" s="221" t="s">
        <v>125</v>
      </c>
      <c r="B31" s="224" t="s">
        <v>124</v>
      </c>
      <c r="C31" s="106" t="s">
        <v>123</v>
      </c>
      <c r="D31" s="223">
        <v>45</v>
      </c>
    </row>
    <row r="32" spans="1:4" s="100" customFormat="1" ht="30" customHeight="1">
      <c r="A32" s="221" t="s">
        <v>122</v>
      </c>
      <c r="B32" s="225" t="s">
        <v>121</v>
      </c>
      <c r="C32" s="106" t="s">
        <v>120</v>
      </c>
      <c r="D32" s="223">
        <v>1</v>
      </c>
    </row>
    <row r="33" spans="1:4" s="100" customFormat="1" ht="16.5" customHeight="1">
      <c r="A33" s="221"/>
      <c r="B33" s="225"/>
      <c r="C33" s="106"/>
      <c r="D33" s="223"/>
    </row>
    <row r="34" spans="1:4" s="67" customFormat="1" ht="16.5" customHeight="1">
      <c r="A34" s="340" t="s">
        <v>70</v>
      </c>
      <c r="B34" s="340"/>
      <c r="C34" s="340"/>
      <c r="D34" s="340"/>
    </row>
    <row r="35" spans="1:4" s="67" customFormat="1">
      <c r="A35" s="99"/>
      <c r="B35" s="98"/>
      <c r="C35" s="97"/>
      <c r="D35" s="97"/>
    </row>
    <row r="36" spans="1:4" s="67" customFormat="1" ht="11.25">
      <c r="A36" s="66"/>
      <c r="B36" s="69"/>
      <c r="C36" s="348"/>
      <c r="D36" s="348"/>
    </row>
    <row r="37" spans="1:4" s="67" customFormat="1" ht="11.25">
      <c r="A37" s="66"/>
      <c r="B37" s="69"/>
      <c r="C37" s="348"/>
      <c r="D37" s="348"/>
    </row>
    <row r="38" spans="1:4" s="67" customFormat="1" ht="11.25">
      <c r="A38" s="66"/>
      <c r="B38" s="69"/>
    </row>
    <row r="39" spans="1:4" s="67" customFormat="1" ht="11.25">
      <c r="A39" s="66"/>
      <c r="C39" s="68"/>
      <c r="D39" s="68"/>
    </row>
  </sheetData>
  <mergeCells count="12">
    <mergeCell ref="C37:D37"/>
    <mergeCell ref="A34:D34"/>
    <mergeCell ref="A1:D1"/>
    <mergeCell ref="A2:D2"/>
    <mergeCell ref="A4:D4"/>
    <mergeCell ref="C36:D36"/>
    <mergeCell ref="B11:B14"/>
    <mergeCell ref="D11:D14"/>
    <mergeCell ref="A5:D5"/>
    <mergeCell ref="A9:D9"/>
    <mergeCell ref="A11:A14"/>
    <mergeCell ref="C11:C14"/>
  </mergeCells>
  <printOptions horizontalCentered="1"/>
  <pageMargins left="0.19685039370078741" right="0.19685039370078741" top="0.55118110236220474" bottom="0.39370078740157483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>
      <selection activeCell="C23" sqref="C23"/>
    </sheetView>
  </sheetViews>
  <sheetFormatPr defaultRowHeight="12.75"/>
  <cols>
    <col min="1" max="1" width="3.85546875" style="88" customWidth="1"/>
    <col min="2" max="2" width="7.7109375" style="88" customWidth="1"/>
    <col min="3" max="3" width="59.42578125" style="90" customWidth="1"/>
    <col min="4" max="4" width="8.42578125" style="89" customWidth="1"/>
    <col min="5" max="5" width="9" style="88" customWidth="1"/>
    <col min="6" max="16384" width="9.140625" style="88"/>
  </cols>
  <sheetData>
    <row r="1" spans="1:5" ht="24" customHeight="1">
      <c r="A1" s="342" t="s">
        <v>296</v>
      </c>
      <c r="B1" s="342"/>
      <c r="C1" s="342"/>
      <c r="D1" s="342"/>
      <c r="E1" s="342"/>
    </row>
    <row r="2" spans="1:5" ht="25.5" customHeight="1">
      <c r="A2" s="343" t="s">
        <v>142</v>
      </c>
      <c r="B2" s="343"/>
      <c r="C2" s="343"/>
      <c r="D2" s="343"/>
      <c r="E2" s="343"/>
    </row>
    <row r="3" spans="1:5">
      <c r="A3" s="344" t="s">
        <v>108</v>
      </c>
      <c r="B3" s="344"/>
      <c r="C3" s="344"/>
      <c r="D3" s="344"/>
      <c r="E3" s="344"/>
    </row>
    <row r="4" spans="1:5" ht="24.75" customHeight="1">
      <c r="A4" s="212"/>
      <c r="B4" s="212"/>
      <c r="C4" s="212"/>
      <c r="D4" s="212"/>
      <c r="E4" s="212"/>
    </row>
    <row r="5" spans="1:5" ht="18.75" customHeight="1">
      <c r="A5" s="332" t="s">
        <v>91</v>
      </c>
      <c r="B5" s="332"/>
      <c r="C5" s="332"/>
      <c r="D5" s="332"/>
      <c r="E5" s="212"/>
    </row>
    <row r="6" spans="1:5" ht="27.75" customHeight="1">
      <c r="A6" s="332" t="s">
        <v>90</v>
      </c>
      <c r="B6" s="332"/>
      <c r="C6" s="332"/>
      <c r="D6" s="332"/>
      <c r="E6" s="212"/>
    </row>
    <row r="7" spans="1:5" ht="16.5" customHeight="1">
      <c r="A7" s="83" t="s">
        <v>89</v>
      </c>
      <c r="B7" s="82"/>
      <c r="C7" s="84"/>
      <c r="D7" s="84"/>
      <c r="E7" s="212"/>
    </row>
    <row r="8" spans="1:5" ht="16.5" customHeight="1">
      <c r="A8" s="83" t="s">
        <v>88</v>
      </c>
      <c r="B8" s="82"/>
      <c r="C8" s="81"/>
      <c r="D8" s="81"/>
      <c r="E8" s="212"/>
    </row>
    <row r="9" spans="1:5" ht="12.75" customHeight="1">
      <c r="A9" s="212"/>
      <c r="B9" s="212"/>
      <c r="C9" s="212"/>
      <c r="D9" s="212"/>
      <c r="E9" s="212"/>
    </row>
    <row r="10" spans="1:5" ht="12.75" customHeight="1">
      <c r="A10" s="212"/>
      <c r="B10" s="212"/>
      <c r="C10" s="212"/>
      <c r="D10" s="212"/>
      <c r="E10" s="212"/>
    </row>
    <row r="11" spans="1:5" ht="4.1500000000000004" customHeight="1"/>
    <row r="12" spans="1:5" ht="12.75" customHeight="1">
      <c r="A12" s="345" t="s">
        <v>107</v>
      </c>
      <c r="B12" s="345" t="s">
        <v>106</v>
      </c>
      <c r="C12" s="345" t="s">
        <v>105</v>
      </c>
      <c r="D12" s="345" t="s">
        <v>104</v>
      </c>
      <c r="E12" s="345" t="s">
        <v>103</v>
      </c>
    </row>
    <row r="13" spans="1:5" ht="45" customHeight="1">
      <c r="A13" s="346"/>
      <c r="B13" s="346"/>
      <c r="C13" s="346"/>
      <c r="D13" s="346"/>
      <c r="E13" s="346"/>
    </row>
    <row r="14" spans="1:5">
      <c r="A14" s="265">
        <v>1</v>
      </c>
      <c r="B14" s="265">
        <v>2</v>
      </c>
      <c r="C14" s="265">
        <v>3</v>
      </c>
      <c r="D14" s="265">
        <v>4</v>
      </c>
      <c r="E14" s="265">
        <f t="shared" ref="E14" si="0">1+D14</f>
        <v>5</v>
      </c>
    </row>
    <row r="15" spans="1:5" s="94" customFormat="1" ht="12.6" customHeight="1">
      <c r="A15" s="248"/>
      <c r="B15" s="249"/>
      <c r="C15" s="250"/>
      <c r="D15" s="248"/>
      <c r="E15" s="248"/>
    </row>
    <row r="16" spans="1:5" s="94" customFormat="1" ht="33.75" customHeight="1">
      <c r="A16" s="248">
        <v>1</v>
      </c>
      <c r="B16" s="269"/>
      <c r="C16" s="270" t="s">
        <v>141</v>
      </c>
      <c r="D16" s="253" t="s">
        <v>140</v>
      </c>
      <c r="E16" s="254">
        <v>282</v>
      </c>
    </row>
    <row r="17" spans="1:5" s="94" customFormat="1" ht="37.5" customHeight="1">
      <c r="A17" s="248">
        <v>2</v>
      </c>
      <c r="B17" s="269"/>
      <c r="C17" s="270" t="s">
        <v>139</v>
      </c>
      <c r="D17" s="255" t="s">
        <v>19</v>
      </c>
      <c r="E17" s="253">
        <v>80</v>
      </c>
    </row>
    <row r="18" spans="1:5" s="92" customFormat="1" ht="33.75" customHeight="1">
      <c r="A18" s="248">
        <v>3</v>
      </c>
      <c r="B18" s="269"/>
      <c r="C18" s="271" t="s">
        <v>138</v>
      </c>
      <c r="D18" s="272" t="s">
        <v>19</v>
      </c>
      <c r="E18" s="272">
        <v>170</v>
      </c>
    </row>
    <row r="19" spans="1:5" s="92" customFormat="1">
      <c r="A19" s="248"/>
      <c r="B19" s="251"/>
      <c r="C19" s="251"/>
      <c r="D19" s="248"/>
      <c r="E19" s="248"/>
    </row>
    <row r="20" spans="1:5" s="92" customFormat="1" ht="21.75" customHeight="1">
      <c r="A20" s="264"/>
      <c r="B20" s="264"/>
      <c r="C20" s="217" t="s">
        <v>69</v>
      </c>
      <c r="D20" s="264"/>
      <c r="E20" s="264"/>
    </row>
    <row r="25" spans="1:5" ht="23.45" customHeight="1"/>
  </sheetData>
  <mergeCells count="10">
    <mergeCell ref="A1:E1"/>
    <mergeCell ref="A2:E2"/>
    <mergeCell ref="A3:E3"/>
    <mergeCell ref="A5:D5"/>
    <mergeCell ref="A6:D6"/>
    <mergeCell ref="A12:A13"/>
    <mergeCell ref="B12:B13"/>
    <mergeCell ref="C12:C13"/>
    <mergeCell ref="D12:D13"/>
    <mergeCell ref="E12:E13"/>
  </mergeCell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zoomScaleNormal="100" workbookViewId="0">
      <selection activeCell="B21" sqref="B21"/>
    </sheetView>
  </sheetViews>
  <sheetFormatPr defaultColWidth="9.28515625" defaultRowHeight="12.75"/>
  <cols>
    <col min="1" max="1" width="7.140625" style="66" customWidth="1"/>
    <col min="2" max="2" width="65.7109375" style="65" customWidth="1"/>
    <col min="3" max="3" width="10.140625" style="64" customWidth="1"/>
    <col min="4" max="4" width="10.7109375" style="64" customWidth="1"/>
    <col min="5" max="16384" width="9.28515625" style="63"/>
  </cols>
  <sheetData>
    <row r="1" spans="1:4" ht="27" customHeight="1">
      <c r="A1" s="329" t="s">
        <v>297</v>
      </c>
      <c r="B1" s="329"/>
      <c r="C1" s="329"/>
      <c r="D1" s="329"/>
    </row>
    <row r="2" spans="1:4" s="67" customFormat="1" ht="22.5" customHeight="1">
      <c r="A2" s="330" t="s">
        <v>152</v>
      </c>
      <c r="B2" s="331"/>
      <c r="C2" s="329"/>
      <c r="D2" s="329"/>
    </row>
    <row r="3" spans="1:4" s="67" customFormat="1" ht="15">
      <c r="A3" s="87"/>
      <c r="B3" s="86"/>
      <c r="C3" s="85"/>
      <c r="D3" s="85"/>
    </row>
    <row r="4" spans="1:4" s="67" customFormat="1" ht="21" customHeight="1">
      <c r="A4" s="332" t="s">
        <v>91</v>
      </c>
      <c r="B4" s="332"/>
      <c r="C4" s="332"/>
      <c r="D4" s="332"/>
    </row>
    <row r="5" spans="1:4" s="67" customFormat="1" ht="27.75" customHeight="1">
      <c r="A5" s="332" t="s">
        <v>90</v>
      </c>
      <c r="B5" s="332"/>
      <c r="C5" s="332"/>
      <c r="D5" s="332"/>
    </row>
    <row r="6" spans="1:4" s="67" customFormat="1" ht="19.5" customHeight="1">
      <c r="A6" s="83" t="s">
        <v>89</v>
      </c>
      <c r="B6" s="82"/>
      <c r="C6" s="84"/>
      <c r="D6" s="84"/>
    </row>
    <row r="7" spans="1:4" s="67" customFormat="1" ht="19.5" customHeight="1">
      <c r="A7" s="83" t="s">
        <v>88</v>
      </c>
      <c r="B7" s="82"/>
      <c r="C7" s="81"/>
      <c r="D7" s="81"/>
    </row>
    <row r="8" spans="1:4" s="67" customFormat="1" ht="12.75" customHeight="1">
      <c r="A8" s="80"/>
      <c r="B8" s="79"/>
      <c r="C8" s="78"/>
      <c r="D8" s="78"/>
    </row>
    <row r="9" spans="1:4" s="76" customFormat="1"/>
    <row r="10" spans="1:4" s="73" customFormat="1" ht="18.75" customHeight="1">
      <c r="A10" s="74"/>
      <c r="B10" s="74"/>
      <c r="C10" s="75"/>
    </row>
    <row r="11" spans="1:4" s="67" customFormat="1" ht="14.25">
      <c r="A11" s="66"/>
      <c r="B11" s="72"/>
      <c r="C11" s="71"/>
      <c r="D11" s="71"/>
    </row>
    <row r="12" spans="1:4" s="70" customFormat="1" ht="12.75" customHeight="1">
      <c r="A12" s="334" t="s">
        <v>87</v>
      </c>
      <c r="B12" s="336" t="s">
        <v>86</v>
      </c>
      <c r="C12" s="337" t="s">
        <v>4</v>
      </c>
      <c r="D12" s="337" t="s">
        <v>5</v>
      </c>
    </row>
    <row r="13" spans="1:4" s="70" customFormat="1" ht="12.75" customHeight="1">
      <c r="A13" s="335"/>
      <c r="B13" s="335"/>
      <c r="C13" s="335"/>
      <c r="D13" s="335"/>
    </row>
    <row r="14" spans="1:4" s="70" customFormat="1" ht="14.25" customHeight="1">
      <c r="A14" s="335"/>
      <c r="B14" s="335"/>
      <c r="C14" s="335"/>
      <c r="D14" s="335"/>
    </row>
    <row r="15" spans="1:4" s="70" customFormat="1" ht="32.25" customHeight="1">
      <c r="A15" s="335"/>
      <c r="B15" s="335"/>
      <c r="C15" s="335"/>
      <c r="D15" s="335"/>
    </row>
    <row r="16" spans="1:4" s="67" customFormat="1" ht="19.5" customHeight="1">
      <c r="A16" s="101"/>
      <c r="B16" s="112" t="s">
        <v>152</v>
      </c>
      <c r="C16" s="111"/>
      <c r="D16" s="110"/>
    </row>
    <row r="17" spans="1:4" s="67" customFormat="1" ht="19.5" customHeight="1">
      <c r="A17" s="106">
        <v>1</v>
      </c>
      <c r="B17" s="107" t="s">
        <v>151</v>
      </c>
      <c r="C17" s="104" t="s">
        <v>72</v>
      </c>
      <c r="D17" s="104">
        <v>3</v>
      </c>
    </row>
    <row r="18" spans="1:4" s="67" customFormat="1" ht="19.5" customHeight="1">
      <c r="A18" s="106">
        <v>2</v>
      </c>
      <c r="B18" s="107" t="s">
        <v>150</v>
      </c>
      <c r="C18" s="104" t="s">
        <v>72</v>
      </c>
      <c r="D18" s="104">
        <v>5</v>
      </c>
    </row>
    <row r="19" spans="1:4" s="67" customFormat="1" ht="19.5" customHeight="1">
      <c r="A19" s="106">
        <v>3</v>
      </c>
      <c r="B19" s="109" t="s">
        <v>149</v>
      </c>
      <c r="C19" s="104" t="s">
        <v>72</v>
      </c>
      <c r="D19" s="104">
        <v>7</v>
      </c>
    </row>
    <row r="20" spans="1:4" s="67" customFormat="1" ht="19.5" customHeight="1">
      <c r="A20" s="106">
        <v>4</v>
      </c>
      <c r="B20" s="105" t="s">
        <v>148</v>
      </c>
      <c r="C20" s="104" t="s">
        <v>72</v>
      </c>
      <c r="D20" s="104">
        <v>1</v>
      </c>
    </row>
    <row r="21" spans="1:4" s="67" customFormat="1" ht="19.5" customHeight="1">
      <c r="A21" s="106">
        <v>5</v>
      </c>
      <c r="B21" s="105" t="s">
        <v>147</v>
      </c>
      <c r="C21" s="104" t="s">
        <v>72</v>
      </c>
      <c r="D21" s="104">
        <v>5</v>
      </c>
    </row>
    <row r="22" spans="1:4" s="67" customFormat="1" ht="19.5" customHeight="1">
      <c r="A22" s="106">
        <v>6</v>
      </c>
      <c r="B22" s="108" t="s">
        <v>146</v>
      </c>
      <c r="C22" s="104" t="s">
        <v>72</v>
      </c>
      <c r="D22" s="104">
        <v>4</v>
      </c>
    </row>
    <row r="23" spans="1:4" s="67" customFormat="1" ht="19.5" customHeight="1">
      <c r="A23" s="106">
        <v>7</v>
      </c>
      <c r="B23" s="107" t="s">
        <v>145</v>
      </c>
      <c r="C23" s="104" t="s">
        <v>72</v>
      </c>
      <c r="D23" s="104">
        <v>4</v>
      </c>
    </row>
    <row r="24" spans="1:4" s="67" customFormat="1" ht="19.5" customHeight="1">
      <c r="A24" s="106">
        <v>8</v>
      </c>
      <c r="B24" s="105" t="s">
        <v>144</v>
      </c>
      <c r="C24" s="104" t="s">
        <v>120</v>
      </c>
      <c r="D24" s="104">
        <v>1</v>
      </c>
    </row>
    <row r="25" spans="1:4" s="67" customFormat="1" ht="19.5" customHeight="1">
      <c r="A25" s="349" t="s">
        <v>70</v>
      </c>
      <c r="B25" s="349"/>
      <c r="C25" s="349"/>
      <c r="D25" s="349"/>
    </row>
    <row r="26" spans="1:4" s="67" customFormat="1" ht="19.5" customHeight="1">
      <c r="A26" s="99"/>
      <c r="B26" s="98"/>
      <c r="C26" s="97"/>
      <c r="D26" s="97"/>
    </row>
    <row r="27" spans="1:4" s="67" customFormat="1" ht="11.25">
      <c r="A27" s="66"/>
      <c r="C27" s="68"/>
      <c r="D27" s="68"/>
    </row>
  </sheetData>
  <mergeCells count="9">
    <mergeCell ref="A25:D25"/>
    <mergeCell ref="C12:C15"/>
    <mergeCell ref="D12:D15"/>
    <mergeCell ref="A1:D1"/>
    <mergeCell ref="A2:D2"/>
    <mergeCell ref="A4:D4"/>
    <mergeCell ref="A5:D5"/>
    <mergeCell ref="A12:A15"/>
    <mergeCell ref="B12:B15"/>
  </mergeCell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6" workbookViewId="0">
      <selection activeCell="C16" sqref="C16"/>
    </sheetView>
  </sheetViews>
  <sheetFormatPr defaultColWidth="9.28515625" defaultRowHeight="12.75"/>
  <cols>
    <col min="1" max="1" width="8.85546875" style="66" customWidth="1"/>
    <col min="2" max="2" width="59.42578125" style="65" customWidth="1"/>
    <col min="3" max="4" width="10.7109375" style="64" customWidth="1"/>
    <col min="5" max="16384" width="9.28515625" style="63"/>
  </cols>
  <sheetData>
    <row r="1" spans="1:4" ht="24" customHeight="1">
      <c r="A1" s="329" t="s">
        <v>298</v>
      </c>
      <c r="B1" s="329"/>
      <c r="C1" s="329"/>
      <c r="D1" s="329"/>
    </row>
    <row r="2" spans="1:4" s="67" customFormat="1" ht="24" customHeight="1">
      <c r="A2" s="330" t="s">
        <v>167</v>
      </c>
      <c r="B2" s="331"/>
      <c r="C2" s="329"/>
      <c r="D2" s="329"/>
    </row>
    <row r="3" spans="1:4" s="67" customFormat="1" ht="15">
      <c r="A3" s="87"/>
      <c r="B3" s="86"/>
      <c r="C3" s="85"/>
      <c r="D3" s="85"/>
    </row>
    <row r="4" spans="1:4" s="67" customFormat="1" ht="19.5" customHeight="1">
      <c r="A4" s="332" t="s">
        <v>91</v>
      </c>
      <c r="B4" s="332"/>
      <c r="C4" s="332"/>
      <c r="D4" s="332"/>
    </row>
    <row r="5" spans="1:4" s="67" customFormat="1" ht="27.75" customHeight="1">
      <c r="A5" s="332" t="s">
        <v>90</v>
      </c>
      <c r="B5" s="332"/>
      <c r="C5" s="332"/>
      <c r="D5" s="332"/>
    </row>
    <row r="6" spans="1:4" s="67" customFormat="1" ht="18.75" customHeight="1">
      <c r="A6" s="83" t="s">
        <v>89</v>
      </c>
      <c r="B6" s="82"/>
      <c r="C6" s="84"/>
      <c r="D6" s="84"/>
    </row>
    <row r="7" spans="1:4" s="67" customFormat="1" ht="18.75" customHeight="1">
      <c r="A7" s="83" t="s">
        <v>88</v>
      </c>
      <c r="B7" s="82"/>
      <c r="C7" s="81"/>
      <c r="D7" s="81"/>
    </row>
    <row r="8" spans="1:4" s="67" customFormat="1" ht="12.75" customHeight="1">
      <c r="A8" s="80"/>
      <c r="B8" s="79"/>
      <c r="C8" s="78"/>
      <c r="D8" s="78"/>
    </row>
    <row r="9" spans="1:4" s="73" customFormat="1" ht="18.75" customHeight="1">
      <c r="A9" s="74"/>
      <c r="B9" s="74"/>
      <c r="C9" s="75"/>
    </row>
    <row r="10" spans="1:4" s="67" customFormat="1" ht="14.25">
      <c r="A10" s="66"/>
      <c r="B10" s="72"/>
      <c r="C10" s="71"/>
      <c r="D10" s="71"/>
    </row>
    <row r="11" spans="1:4" s="70" customFormat="1" ht="12.75" customHeight="1">
      <c r="A11" s="334" t="s">
        <v>87</v>
      </c>
      <c r="B11" s="336" t="s">
        <v>86</v>
      </c>
      <c r="C11" s="337" t="s">
        <v>4</v>
      </c>
      <c r="D11" s="337" t="s">
        <v>5</v>
      </c>
    </row>
    <row r="12" spans="1:4" s="70" customFormat="1" ht="12.75" customHeight="1">
      <c r="A12" s="335"/>
      <c r="B12" s="335"/>
      <c r="C12" s="335"/>
      <c r="D12" s="335"/>
    </row>
    <row r="13" spans="1:4" s="70" customFormat="1" ht="14.25" customHeight="1">
      <c r="A13" s="335"/>
      <c r="B13" s="335"/>
      <c r="C13" s="335"/>
      <c r="D13" s="335"/>
    </row>
    <row r="14" spans="1:4" s="70" customFormat="1" ht="27.75" customHeight="1">
      <c r="A14" s="335"/>
      <c r="B14" s="335"/>
      <c r="C14" s="335"/>
      <c r="D14" s="335"/>
    </row>
    <row r="15" spans="1:4" s="67" customFormat="1" ht="21.75" customHeight="1">
      <c r="A15" s="350" t="s">
        <v>166</v>
      </c>
      <c r="B15" s="350"/>
      <c r="C15" s="350"/>
      <c r="D15" s="350"/>
    </row>
    <row r="16" spans="1:4" s="67" customFormat="1" ht="21.75" customHeight="1">
      <c r="A16" s="106">
        <v>1</v>
      </c>
      <c r="B16" s="109" t="s">
        <v>165</v>
      </c>
      <c r="C16" s="104" t="s">
        <v>72</v>
      </c>
      <c r="D16" s="104">
        <v>4</v>
      </c>
    </row>
    <row r="17" spans="1:4" s="67" customFormat="1" ht="21.75" customHeight="1">
      <c r="A17" s="106">
        <v>2</v>
      </c>
      <c r="B17" s="105" t="s">
        <v>164</v>
      </c>
      <c r="C17" s="104" t="s">
        <v>120</v>
      </c>
      <c r="D17" s="104">
        <v>4</v>
      </c>
    </row>
    <row r="18" spans="1:4" s="67" customFormat="1" ht="21.75" customHeight="1">
      <c r="A18" s="106">
        <v>3</v>
      </c>
      <c r="B18" s="105" t="s">
        <v>163</v>
      </c>
      <c r="C18" s="104" t="s">
        <v>120</v>
      </c>
      <c r="D18" s="104">
        <v>4</v>
      </c>
    </row>
    <row r="19" spans="1:4" s="67" customFormat="1" ht="21.75" customHeight="1">
      <c r="A19" s="106">
        <v>4</v>
      </c>
      <c r="B19" s="105" t="s">
        <v>162</v>
      </c>
      <c r="C19" s="104" t="s">
        <v>72</v>
      </c>
      <c r="D19" s="104">
        <v>2</v>
      </c>
    </row>
    <row r="20" spans="1:4" s="67" customFormat="1" ht="21.75" customHeight="1">
      <c r="A20" s="106">
        <v>5</v>
      </c>
      <c r="B20" s="105" t="s">
        <v>161</v>
      </c>
      <c r="C20" s="104" t="s">
        <v>72</v>
      </c>
      <c r="D20" s="104">
        <v>1</v>
      </c>
    </row>
    <row r="21" spans="1:4" s="67" customFormat="1" ht="21.75" customHeight="1">
      <c r="A21" s="106">
        <v>6</v>
      </c>
      <c r="B21" s="109" t="s">
        <v>160</v>
      </c>
      <c r="C21" s="104" t="s">
        <v>72</v>
      </c>
      <c r="D21" s="104">
        <v>24</v>
      </c>
    </row>
    <row r="22" spans="1:4" s="67" customFormat="1" ht="21.75" customHeight="1">
      <c r="A22" s="106">
        <v>7</v>
      </c>
      <c r="B22" s="105" t="s">
        <v>159</v>
      </c>
      <c r="C22" s="104" t="s">
        <v>120</v>
      </c>
      <c r="D22" s="104">
        <v>24</v>
      </c>
    </row>
    <row r="23" spans="1:4" s="67" customFormat="1" ht="34.5" customHeight="1">
      <c r="A23" s="106">
        <v>8</v>
      </c>
      <c r="B23" s="109" t="s">
        <v>158</v>
      </c>
      <c r="C23" s="106" t="s">
        <v>157</v>
      </c>
      <c r="D23" s="104">
        <v>350</v>
      </c>
    </row>
    <row r="24" spans="1:4" s="67" customFormat="1" ht="33" customHeight="1">
      <c r="A24" s="106">
        <v>9</v>
      </c>
      <c r="B24" s="105" t="s">
        <v>156</v>
      </c>
      <c r="C24" s="104" t="s">
        <v>19</v>
      </c>
      <c r="D24" s="104">
        <v>350</v>
      </c>
    </row>
    <row r="25" spans="1:4" s="67" customFormat="1" ht="21.75" customHeight="1">
      <c r="A25" s="106">
        <v>22</v>
      </c>
      <c r="B25" s="105" t="s">
        <v>155</v>
      </c>
      <c r="C25" s="104" t="s">
        <v>19</v>
      </c>
      <c r="D25" s="104">
        <v>250</v>
      </c>
    </row>
    <row r="26" spans="1:4" s="67" customFormat="1" ht="21.75" customHeight="1">
      <c r="A26" s="106">
        <v>26</v>
      </c>
      <c r="B26" s="105" t="s">
        <v>144</v>
      </c>
      <c r="C26" s="104" t="s">
        <v>120</v>
      </c>
      <c r="D26" s="104">
        <v>1</v>
      </c>
    </row>
    <row r="27" spans="1:4" s="67" customFormat="1" ht="21.75" customHeight="1">
      <c r="A27" s="106">
        <v>28</v>
      </c>
      <c r="B27" s="108" t="s">
        <v>154</v>
      </c>
      <c r="C27" s="104" t="s">
        <v>72</v>
      </c>
      <c r="D27" s="113">
        <v>140</v>
      </c>
    </row>
    <row r="28" spans="1:4" s="67" customFormat="1" ht="21.75" customHeight="1">
      <c r="A28" s="106">
        <v>29</v>
      </c>
      <c r="B28" s="105" t="s">
        <v>153</v>
      </c>
      <c r="C28" s="104" t="s">
        <v>120</v>
      </c>
      <c r="D28" s="104">
        <v>6</v>
      </c>
    </row>
    <row r="29" spans="1:4" s="67" customFormat="1" ht="21.75" customHeight="1">
      <c r="A29" s="351" t="s">
        <v>70</v>
      </c>
      <c r="B29" s="351"/>
      <c r="C29" s="351"/>
      <c r="D29" s="351"/>
    </row>
    <row r="30" spans="1:4">
      <c r="A30" s="96"/>
      <c r="B30" s="95"/>
      <c r="C30" s="95"/>
      <c r="D30" s="95"/>
    </row>
  </sheetData>
  <mergeCells count="10">
    <mergeCell ref="A15:D15"/>
    <mergeCell ref="A29:D29"/>
    <mergeCell ref="A1:D1"/>
    <mergeCell ref="A2:D2"/>
    <mergeCell ref="A4:D4"/>
    <mergeCell ref="A5:D5"/>
    <mergeCell ref="A11:A14"/>
    <mergeCell ref="B11:B14"/>
    <mergeCell ref="C11:C14"/>
    <mergeCell ref="D11:D14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Normal="100" workbookViewId="0">
      <selection activeCell="C10" sqref="C10"/>
    </sheetView>
  </sheetViews>
  <sheetFormatPr defaultColWidth="9.28515625" defaultRowHeight="12.75"/>
  <cols>
    <col min="1" max="1" width="10.7109375" style="66" customWidth="1"/>
    <col min="2" max="2" width="59.140625" style="65" customWidth="1"/>
    <col min="3" max="4" width="10.7109375" style="64" customWidth="1"/>
    <col min="5" max="16384" width="9.28515625" style="63"/>
  </cols>
  <sheetData>
    <row r="1" spans="1:4" ht="26.25" customHeight="1">
      <c r="A1" s="329" t="s">
        <v>299</v>
      </c>
      <c r="B1" s="329"/>
      <c r="C1" s="329"/>
      <c r="D1" s="329"/>
    </row>
    <row r="2" spans="1:4" s="67" customFormat="1" ht="22.5" customHeight="1">
      <c r="A2" s="330" t="s">
        <v>175</v>
      </c>
      <c r="B2" s="331"/>
      <c r="C2" s="329"/>
      <c r="D2" s="329"/>
    </row>
    <row r="3" spans="1:4" s="67" customFormat="1" ht="15">
      <c r="A3" s="87"/>
      <c r="B3" s="86"/>
      <c r="C3" s="85"/>
      <c r="D3" s="85"/>
    </row>
    <row r="4" spans="1:4" s="67" customFormat="1">
      <c r="A4" s="332" t="s">
        <v>91</v>
      </c>
      <c r="B4" s="332"/>
      <c r="C4" s="332"/>
      <c r="D4" s="332"/>
    </row>
    <row r="5" spans="1:4" s="67" customFormat="1" ht="27.75" customHeight="1">
      <c r="A5" s="332" t="s">
        <v>90</v>
      </c>
      <c r="B5" s="332"/>
      <c r="C5" s="332"/>
      <c r="D5" s="332"/>
    </row>
    <row r="6" spans="1:4" s="67" customFormat="1" ht="17.25" customHeight="1">
      <c r="A6" s="83" t="s">
        <v>89</v>
      </c>
      <c r="B6" s="82"/>
      <c r="C6" s="84"/>
      <c r="D6" s="84"/>
    </row>
    <row r="7" spans="1:4" s="67" customFormat="1" ht="17.25" customHeight="1">
      <c r="A7" s="83" t="s">
        <v>88</v>
      </c>
      <c r="B7" s="82"/>
      <c r="C7" s="81"/>
      <c r="D7" s="81"/>
    </row>
    <row r="8" spans="1:4" s="67" customFormat="1" ht="12.75" customHeight="1">
      <c r="A8" s="80"/>
      <c r="B8" s="79"/>
      <c r="C8" s="78"/>
      <c r="D8" s="78"/>
    </row>
    <row r="9" spans="1:4" s="73" customFormat="1" ht="18.75" customHeight="1">
      <c r="A9" s="74"/>
      <c r="B9" s="74"/>
      <c r="C9" s="75"/>
    </row>
    <row r="10" spans="1:4" s="67" customFormat="1" ht="14.25">
      <c r="A10" s="66"/>
      <c r="B10" s="72"/>
      <c r="C10" s="71"/>
      <c r="D10" s="71"/>
    </row>
    <row r="11" spans="1:4" s="70" customFormat="1" ht="12.75" customHeight="1">
      <c r="A11" s="334" t="s">
        <v>87</v>
      </c>
      <c r="B11" s="336" t="s">
        <v>86</v>
      </c>
      <c r="C11" s="337" t="s">
        <v>4</v>
      </c>
      <c r="D11" s="337" t="s">
        <v>5</v>
      </c>
    </row>
    <row r="12" spans="1:4" s="70" customFormat="1" ht="12.75" customHeight="1">
      <c r="A12" s="335"/>
      <c r="B12" s="335"/>
      <c r="C12" s="335"/>
      <c r="D12" s="335"/>
    </row>
    <row r="13" spans="1:4" s="70" customFormat="1" ht="14.25" customHeight="1">
      <c r="A13" s="335"/>
      <c r="B13" s="335"/>
      <c r="C13" s="335"/>
      <c r="D13" s="335"/>
    </row>
    <row r="14" spans="1:4" s="70" customFormat="1" ht="28.5" customHeight="1">
      <c r="A14" s="335"/>
      <c r="B14" s="335"/>
      <c r="C14" s="335"/>
      <c r="D14" s="335"/>
    </row>
    <row r="15" spans="1:4" s="67" customFormat="1" ht="21.75" customHeight="1">
      <c r="A15" s="101"/>
      <c r="B15" s="112" t="s">
        <v>152</v>
      </c>
      <c r="C15" s="111"/>
      <c r="D15" s="110"/>
    </row>
    <row r="16" spans="1:4" s="67" customFormat="1" ht="33.75" customHeight="1">
      <c r="A16" s="106">
        <v>1</v>
      </c>
      <c r="B16" s="114" t="s">
        <v>174</v>
      </c>
      <c r="C16" s="104" t="s">
        <v>72</v>
      </c>
      <c r="D16" s="104">
        <v>1</v>
      </c>
    </row>
    <row r="17" spans="1:4" s="67" customFormat="1" ht="21.75" customHeight="1">
      <c r="A17" s="106">
        <v>2</v>
      </c>
      <c r="B17" s="115" t="s">
        <v>173</v>
      </c>
      <c r="C17" s="104" t="s">
        <v>120</v>
      </c>
      <c r="D17" s="104">
        <v>8</v>
      </c>
    </row>
    <row r="18" spans="1:4" s="67" customFormat="1" ht="21.75" customHeight="1">
      <c r="A18" s="106">
        <v>3</v>
      </c>
      <c r="B18" s="109" t="s">
        <v>172</v>
      </c>
      <c r="C18" s="104" t="s">
        <v>19</v>
      </c>
      <c r="D18" s="104">
        <v>20</v>
      </c>
    </row>
    <row r="19" spans="1:4" s="67" customFormat="1" ht="21.75" customHeight="1">
      <c r="A19" s="106">
        <v>4</v>
      </c>
      <c r="B19" s="114" t="s">
        <v>171</v>
      </c>
      <c r="C19" s="104" t="s">
        <v>19</v>
      </c>
      <c r="D19" s="104">
        <v>190</v>
      </c>
    </row>
    <row r="20" spans="1:4" s="67" customFormat="1" ht="21.75" customHeight="1">
      <c r="A20" s="106">
        <v>5</v>
      </c>
      <c r="B20" s="114" t="s">
        <v>170</v>
      </c>
      <c r="C20" s="104" t="s">
        <v>19</v>
      </c>
      <c r="D20" s="104">
        <v>20</v>
      </c>
    </row>
    <row r="21" spans="1:4" s="67" customFormat="1" ht="21.75" customHeight="1">
      <c r="A21" s="106">
        <v>6</v>
      </c>
      <c r="B21" s="115" t="s">
        <v>169</v>
      </c>
      <c r="C21" s="104" t="s">
        <v>19</v>
      </c>
      <c r="D21" s="104">
        <v>190</v>
      </c>
    </row>
    <row r="22" spans="1:4" s="67" customFormat="1" ht="21.75" customHeight="1">
      <c r="A22" s="106">
        <v>7</v>
      </c>
      <c r="B22" s="114" t="s">
        <v>168</v>
      </c>
      <c r="C22" s="104" t="s">
        <v>120</v>
      </c>
      <c r="D22" s="104">
        <v>1</v>
      </c>
    </row>
    <row r="23" spans="1:4" s="67" customFormat="1" ht="21.75" customHeight="1">
      <c r="A23" s="349" t="s">
        <v>70</v>
      </c>
      <c r="B23" s="349"/>
      <c r="C23" s="349"/>
      <c r="D23" s="349"/>
    </row>
    <row r="24" spans="1:4" s="67" customFormat="1">
      <c r="A24" s="99"/>
      <c r="B24" s="98"/>
      <c r="C24" s="97"/>
      <c r="D24" s="97"/>
    </row>
  </sheetData>
  <mergeCells count="9">
    <mergeCell ref="A23:D23"/>
    <mergeCell ref="C11:C14"/>
    <mergeCell ref="D11:D14"/>
    <mergeCell ref="A1:D1"/>
    <mergeCell ref="A2:D2"/>
    <mergeCell ref="A4:D4"/>
    <mergeCell ref="A5:D5"/>
    <mergeCell ref="A11:A14"/>
    <mergeCell ref="B11:B14"/>
  </mergeCell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Normal="100" workbookViewId="0">
      <selection activeCell="B20" sqref="B20"/>
    </sheetView>
  </sheetViews>
  <sheetFormatPr defaultColWidth="9.28515625" defaultRowHeight="12.75"/>
  <cols>
    <col min="1" max="1" width="7.7109375" style="66" customWidth="1"/>
    <col min="2" max="2" width="65.7109375" style="65" customWidth="1"/>
    <col min="3" max="3" width="9.7109375" style="64" customWidth="1"/>
    <col min="4" max="4" width="10.7109375" style="64" customWidth="1"/>
    <col min="5" max="16384" width="9.28515625" style="63"/>
  </cols>
  <sheetData>
    <row r="1" spans="1:4" ht="22.5" customHeight="1">
      <c r="A1" s="329" t="s">
        <v>300</v>
      </c>
      <c r="B1" s="329"/>
      <c r="C1" s="329"/>
      <c r="D1" s="329"/>
    </row>
    <row r="2" spans="1:4" s="67" customFormat="1" ht="20.25" customHeight="1">
      <c r="A2" s="330" t="s">
        <v>217</v>
      </c>
      <c r="B2" s="331"/>
      <c r="C2" s="329"/>
      <c r="D2" s="329"/>
    </row>
    <row r="3" spans="1:4" s="67" customFormat="1" ht="15">
      <c r="A3" s="167"/>
      <c r="B3" s="168"/>
      <c r="C3" s="166"/>
      <c r="D3" s="166"/>
    </row>
    <row r="4" spans="1:4" s="67" customFormat="1" ht="20.25" customHeight="1">
      <c r="A4" s="332" t="s">
        <v>91</v>
      </c>
      <c r="B4" s="332"/>
      <c r="C4" s="332"/>
      <c r="D4" s="332"/>
    </row>
    <row r="5" spans="1:4" s="67" customFormat="1" ht="27.75" customHeight="1">
      <c r="A5" s="332" t="s">
        <v>90</v>
      </c>
      <c r="B5" s="332"/>
      <c r="C5" s="332"/>
      <c r="D5" s="332"/>
    </row>
    <row r="6" spans="1:4" s="67" customFormat="1" ht="18.75" customHeight="1">
      <c r="A6" s="83" t="s">
        <v>89</v>
      </c>
      <c r="B6" s="82"/>
      <c r="C6" s="84"/>
      <c r="D6" s="84"/>
    </row>
    <row r="7" spans="1:4" s="67" customFormat="1" ht="18.75" customHeight="1">
      <c r="A7" s="83" t="s">
        <v>88</v>
      </c>
      <c r="B7" s="82"/>
      <c r="C7" s="81"/>
      <c r="D7" s="81"/>
    </row>
    <row r="8" spans="1:4" s="67" customFormat="1" ht="12.75" customHeight="1">
      <c r="A8" s="80"/>
      <c r="B8" s="79"/>
      <c r="C8" s="78"/>
      <c r="D8" s="78"/>
    </row>
    <row r="9" spans="1:4" s="67" customFormat="1" ht="14.25">
      <c r="A9" s="66"/>
      <c r="B9" s="72"/>
      <c r="C9" s="71"/>
      <c r="D9" s="71"/>
    </row>
    <row r="10" spans="1:4" s="70" customFormat="1" ht="12.75" customHeight="1">
      <c r="A10" s="334" t="s">
        <v>87</v>
      </c>
      <c r="B10" s="336" t="s">
        <v>86</v>
      </c>
      <c r="C10" s="337" t="s">
        <v>4</v>
      </c>
      <c r="D10" s="337" t="s">
        <v>5</v>
      </c>
    </row>
    <row r="11" spans="1:4" s="70" customFormat="1" ht="12.75" customHeight="1">
      <c r="A11" s="335"/>
      <c r="B11" s="335"/>
      <c r="C11" s="335"/>
      <c r="D11" s="335"/>
    </row>
    <row r="12" spans="1:4" s="70" customFormat="1" ht="14.25" customHeight="1">
      <c r="A12" s="335"/>
      <c r="B12" s="335"/>
      <c r="C12" s="335"/>
      <c r="D12" s="335"/>
    </row>
    <row r="13" spans="1:4" s="70" customFormat="1" ht="39.75" customHeight="1">
      <c r="A13" s="335"/>
      <c r="B13" s="335"/>
      <c r="C13" s="335"/>
      <c r="D13" s="335"/>
    </row>
    <row r="14" spans="1:4" s="67" customFormat="1" ht="57" customHeight="1">
      <c r="A14" s="106">
        <v>1</v>
      </c>
      <c r="B14" s="178" t="s">
        <v>218</v>
      </c>
      <c r="C14" s="179" t="s">
        <v>68</v>
      </c>
      <c r="D14" s="179">
        <v>1</v>
      </c>
    </row>
    <row r="15" spans="1:4" s="67" customFormat="1" ht="19.5" customHeight="1">
      <c r="A15" s="106">
        <v>2</v>
      </c>
      <c r="B15" s="181" t="s">
        <v>219</v>
      </c>
      <c r="C15" s="179" t="s">
        <v>68</v>
      </c>
      <c r="D15" s="179">
        <v>2</v>
      </c>
    </row>
    <row r="16" spans="1:4" s="67" customFormat="1" ht="19.5" customHeight="1">
      <c r="A16" s="106">
        <v>3</v>
      </c>
      <c r="B16" s="181" t="s">
        <v>220</v>
      </c>
      <c r="C16" s="179" t="s">
        <v>68</v>
      </c>
      <c r="D16" s="179">
        <v>2</v>
      </c>
    </row>
    <row r="17" spans="1:4" s="67" customFormat="1" ht="19.5" customHeight="1">
      <c r="A17" s="106">
        <v>4</v>
      </c>
      <c r="B17" s="181" t="s">
        <v>221</v>
      </c>
      <c r="C17" s="179" t="s">
        <v>123</v>
      </c>
      <c r="D17" s="179">
        <v>12</v>
      </c>
    </row>
    <row r="18" spans="1:4" s="67" customFormat="1" ht="19.5" customHeight="1">
      <c r="A18" s="106">
        <v>5</v>
      </c>
      <c r="B18" s="181" t="s">
        <v>222</v>
      </c>
      <c r="C18" s="179" t="s">
        <v>68</v>
      </c>
      <c r="D18" s="179">
        <v>9</v>
      </c>
    </row>
    <row r="19" spans="1:4" s="67" customFormat="1" ht="19.5" customHeight="1">
      <c r="A19" s="106">
        <v>6</v>
      </c>
      <c r="B19" s="181" t="s">
        <v>223</v>
      </c>
      <c r="C19" s="179" t="s">
        <v>68</v>
      </c>
      <c r="D19" s="179">
        <v>4</v>
      </c>
    </row>
    <row r="20" spans="1:4" s="67" customFormat="1" ht="19.5" customHeight="1">
      <c r="A20" s="106">
        <v>7</v>
      </c>
      <c r="B20" s="181" t="s">
        <v>224</v>
      </c>
      <c r="C20" s="179" t="s">
        <v>53</v>
      </c>
      <c r="D20" s="179">
        <v>1</v>
      </c>
    </row>
    <row r="21" spans="1:4" s="67" customFormat="1" ht="19.5" customHeight="1">
      <c r="A21" s="349" t="s">
        <v>70</v>
      </c>
      <c r="B21" s="349"/>
      <c r="C21" s="349"/>
      <c r="D21" s="349"/>
    </row>
    <row r="22" spans="1:4" s="67" customFormat="1">
      <c r="A22" s="99"/>
      <c r="B22" s="98"/>
      <c r="C22" s="97"/>
      <c r="D22" s="97"/>
    </row>
  </sheetData>
  <mergeCells count="9">
    <mergeCell ref="A1:D1"/>
    <mergeCell ref="A2:D2"/>
    <mergeCell ref="A4:D4"/>
    <mergeCell ref="A5:D5"/>
    <mergeCell ref="A21:D21"/>
    <mergeCell ref="A10:A13"/>
    <mergeCell ref="B10:B13"/>
    <mergeCell ref="C10:C13"/>
    <mergeCell ref="D10:D13"/>
  </mergeCell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zoomScaleNormal="100" workbookViewId="0">
      <selection activeCell="B18" sqref="B18"/>
    </sheetView>
  </sheetViews>
  <sheetFormatPr defaultColWidth="9.28515625" defaultRowHeight="12.75"/>
  <cols>
    <col min="1" max="1" width="6.7109375" style="66" customWidth="1"/>
    <col min="2" max="2" width="69.42578125" style="65" customWidth="1"/>
    <col min="3" max="3" width="8.140625" style="64" customWidth="1"/>
    <col min="4" max="4" width="10.7109375" style="64" customWidth="1"/>
    <col min="5" max="16384" width="9.28515625" style="63"/>
  </cols>
  <sheetData>
    <row r="1" spans="1:4" ht="24" customHeight="1">
      <c r="A1" s="329" t="s">
        <v>301</v>
      </c>
      <c r="B1" s="329"/>
      <c r="C1" s="329"/>
      <c r="D1" s="329"/>
    </row>
    <row r="2" spans="1:4" s="67" customFormat="1" ht="19.5" customHeight="1">
      <c r="A2" s="330" t="s">
        <v>225</v>
      </c>
      <c r="B2" s="331"/>
      <c r="C2" s="329"/>
      <c r="D2" s="329"/>
    </row>
    <row r="3" spans="1:4" s="67" customFormat="1" ht="15">
      <c r="A3" s="176"/>
      <c r="B3" s="177"/>
      <c r="C3" s="175"/>
      <c r="D3" s="175"/>
    </row>
    <row r="4" spans="1:4" s="67" customFormat="1" ht="21" customHeight="1">
      <c r="A4" s="332" t="s">
        <v>91</v>
      </c>
      <c r="B4" s="332"/>
      <c r="C4" s="332"/>
      <c r="D4" s="332"/>
    </row>
    <row r="5" spans="1:4" s="67" customFormat="1" ht="27.75" customHeight="1">
      <c r="A5" s="332" t="s">
        <v>90</v>
      </c>
      <c r="B5" s="332"/>
      <c r="C5" s="332"/>
      <c r="D5" s="332"/>
    </row>
    <row r="6" spans="1:4" s="67" customFormat="1" ht="18.75" customHeight="1">
      <c r="A6" s="83" t="s">
        <v>89</v>
      </c>
      <c r="B6" s="82"/>
      <c r="C6" s="84"/>
      <c r="D6" s="84"/>
    </row>
    <row r="7" spans="1:4" s="67" customFormat="1" ht="18.75" customHeight="1">
      <c r="A7" s="83" t="s">
        <v>88</v>
      </c>
      <c r="B7" s="82"/>
      <c r="C7" s="81"/>
      <c r="D7" s="81"/>
    </row>
    <row r="8" spans="1:4" s="67" customFormat="1" ht="12.75" customHeight="1">
      <c r="A8" s="80"/>
      <c r="B8" s="79"/>
      <c r="C8" s="78"/>
      <c r="D8" s="78"/>
    </row>
    <row r="9" spans="1:4" s="73" customFormat="1" ht="18.75" customHeight="1">
      <c r="A9" s="74"/>
      <c r="B9" s="74"/>
      <c r="C9" s="75"/>
    </row>
    <row r="10" spans="1:4" s="67" customFormat="1" ht="14.25">
      <c r="A10" s="66"/>
      <c r="B10" s="72"/>
      <c r="C10" s="71"/>
      <c r="D10" s="71"/>
    </row>
    <row r="11" spans="1:4" s="70" customFormat="1" ht="12.75" customHeight="1">
      <c r="A11" s="334" t="s">
        <v>87</v>
      </c>
      <c r="B11" s="336" t="s">
        <v>86</v>
      </c>
      <c r="C11" s="337" t="s">
        <v>4</v>
      </c>
      <c r="D11" s="337" t="s">
        <v>5</v>
      </c>
    </row>
    <row r="12" spans="1:4" s="70" customFormat="1" ht="12.75" customHeight="1">
      <c r="A12" s="335"/>
      <c r="B12" s="335"/>
      <c r="C12" s="335"/>
      <c r="D12" s="335"/>
    </row>
    <row r="13" spans="1:4" s="70" customFormat="1" ht="14.25" customHeight="1">
      <c r="A13" s="335"/>
      <c r="B13" s="335"/>
      <c r="C13" s="335"/>
      <c r="D13" s="335"/>
    </row>
    <row r="14" spans="1:4" s="70" customFormat="1" ht="32.25" customHeight="1">
      <c r="A14" s="335"/>
      <c r="B14" s="335"/>
      <c r="C14" s="335"/>
      <c r="D14" s="335"/>
    </row>
    <row r="15" spans="1:4" s="70" customFormat="1" ht="29.25" customHeight="1">
      <c r="A15" s="106">
        <v>1</v>
      </c>
      <c r="B15" s="114" t="str">
        <f>[1]fasāde!B189</f>
        <v>Pamatu atrakšana, grunti berot kravas automašīnā un aizvedot līdz 10 km attālumam, tranšejas platums 1m, dziļums 1,2m un pamatu attīrīšana no grunts</v>
      </c>
      <c r="C15" s="184" t="s">
        <v>228</v>
      </c>
      <c r="D15" s="185">
        <f>D16*0.6</f>
        <v>102</v>
      </c>
    </row>
    <row r="16" spans="1:4" s="70" customFormat="1" ht="36.75" customHeight="1">
      <c r="A16" s="106">
        <v>2</v>
      </c>
      <c r="B16" s="114" t="str">
        <f>[1]fasāde!B190</f>
        <v>Pamatu gruntēšana pirms bojāto vietu remonta un apmetuma atjaunošanas ar universālu grunti Sakret UG  vai ekvivalenta, patēriņš 150 ml/m2</v>
      </c>
      <c r="C16" s="184" t="s">
        <v>140</v>
      </c>
      <c r="D16" s="185">
        <v>170</v>
      </c>
    </row>
    <row r="17" spans="1:4" s="70" customFormat="1" ht="18" customHeight="1">
      <c r="A17" s="106"/>
      <c r="B17" s="186" t="str">
        <f>[1]fasāde!B191</f>
        <v>universāla grunts Sakret UG  vai ekvivalenta, patēriņš 150 ml/m2</v>
      </c>
      <c r="C17" s="184" t="s">
        <v>226</v>
      </c>
      <c r="D17" s="185">
        <f>D16*0.15</f>
        <v>25.5</v>
      </c>
    </row>
    <row r="18" spans="1:4" s="70" customFormat="1" ht="30" customHeight="1">
      <c r="A18" s="106">
        <v>3</v>
      </c>
      <c r="B18" s="114" t="str">
        <f>[1]fasāde!B192</f>
        <v>Pamatu sienu izlīdzināšana un izdrupušo vietu apmetuma atjaunošana ar cementa-kaļķa apmetumu Sakret CLP+  vai ekvivalenta</v>
      </c>
      <c r="C18" s="184" t="s">
        <v>140</v>
      </c>
      <c r="D18" s="185">
        <v>170</v>
      </c>
    </row>
    <row r="19" spans="1:4" s="70" customFormat="1" ht="18" customHeight="1">
      <c r="A19" s="106"/>
      <c r="B19" s="186" t="str">
        <f>[1]fasāde!B193</f>
        <v>Cementa-kaļķa apmetumu Sakret CLP+  vai ekvivalenta</v>
      </c>
      <c r="C19" s="184" t="s">
        <v>227</v>
      </c>
      <c r="D19" s="185">
        <f>D18*12.5</f>
        <v>2125</v>
      </c>
    </row>
    <row r="20" spans="1:4" s="70" customFormat="1" ht="18" customHeight="1">
      <c r="A20" s="106">
        <v>4</v>
      </c>
      <c r="B20" s="114" t="str">
        <f>[1]fasāde!B194</f>
        <v>Atlas  vai ekvivalenta putupolistirola līme, hidroizolācija, patēriņš 1kg/m2</v>
      </c>
      <c r="C20" s="184" t="s">
        <v>140</v>
      </c>
      <c r="D20" s="185">
        <v>170</v>
      </c>
    </row>
    <row r="21" spans="1:4" s="70" customFormat="1" ht="18" customHeight="1">
      <c r="A21" s="106"/>
      <c r="B21" s="186" t="str">
        <f>[1]fasāde!B195</f>
        <v>Atlas  vai ekvivalenta putupolistirola līme, hidroizolācija, patēriņš 1kg/m2</v>
      </c>
      <c r="C21" s="184" t="s">
        <v>227</v>
      </c>
      <c r="D21" s="185">
        <f>D20</f>
        <v>170</v>
      </c>
    </row>
    <row r="22" spans="1:4" s="70" customFormat="1" ht="43.5" customHeight="1">
      <c r="A22" s="106">
        <v>5</v>
      </c>
      <c r="B22" s="114" t="str">
        <f>[1]fasāde!B196</f>
        <v>Ekstrudētais putupolistirola FINNFOAM 300, FL-300 (ar pusspundi)  vai ekvivalenta, t=50 mm, (λ≤0.037 W/mK) montāža pielīmējot ar Atlas putupolistirola līmi (kalpo arī kā hidroziolācija, patēriņš 1 kg/m2)</v>
      </c>
      <c r="C22" s="184" t="s">
        <v>140</v>
      </c>
      <c r="D22" s="185">
        <v>170</v>
      </c>
    </row>
    <row r="23" spans="1:4" s="70" customFormat="1" ht="30.75" customHeight="1">
      <c r="A23" s="106"/>
      <c r="B23" s="186" t="str">
        <f>[1]fasāde!B197</f>
        <v xml:space="preserve">Ekstrudētais putupolistirols FINNFOAM 300, FL-300 (ar pusspundi)  vai ekvivalenta, t=50 mm, (λ≤0.037 W/mK) </v>
      </c>
      <c r="C23" s="184" t="s">
        <v>140</v>
      </c>
      <c r="D23" s="185">
        <f>D22*1.03</f>
        <v>175.1</v>
      </c>
    </row>
    <row r="24" spans="1:4" s="70" customFormat="1" ht="29.25" customHeight="1">
      <c r="A24" s="106">
        <v>6</v>
      </c>
      <c r="B24" s="114" t="str">
        <f>[1]fasāde!B198</f>
        <v>Siltumizolācijas papildus stiprināšana ar fasādes izolācijas dībeļiem ar metāla naglu TID-T 8x135 mm  vai ekvivalents, 6 gab/m2</v>
      </c>
      <c r="C24" s="184" t="s">
        <v>68</v>
      </c>
      <c r="D24" s="187">
        <f>D23*6</f>
        <v>1051</v>
      </c>
    </row>
    <row r="25" spans="1:4" s="67" customFormat="1" ht="28.5" customHeight="1">
      <c r="A25" s="106"/>
      <c r="B25" s="188" t="str">
        <f>[1]fasāde!B199</f>
        <v>Fasādes izolācijas dībeļi ar metāla naglu TID-T 8x135 mm  vai ekvivalents, 6 gab/m2</v>
      </c>
      <c r="C25" s="179" t="s">
        <v>68</v>
      </c>
      <c r="D25" s="180">
        <f>D24</f>
        <v>1051</v>
      </c>
    </row>
    <row r="26" spans="1:4" s="67" customFormat="1" ht="26.25" customHeight="1">
      <c r="A26" s="106">
        <v>7</v>
      </c>
      <c r="B26" s="178" t="str">
        <f>[1]fasāde!B200</f>
        <v>Ekstrudētais putupolistirola FINNFOAM 300, FL-300 (ar pusspundi)  vai ekvivalenta, t=100 mm, (λ≤0.037 W/mK) siltumizolačijas slāņa ierīkošana</v>
      </c>
      <c r="C26" s="179" t="s">
        <v>140</v>
      </c>
      <c r="D26" s="180">
        <f>D16*2</f>
        <v>340</v>
      </c>
    </row>
    <row r="27" spans="1:4" s="67" customFormat="1" ht="28.5" customHeight="1">
      <c r="A27" s="106"/>
      <c r="B27" s="188" t="str">
        <f>[1]fasāde!B201</f>
        <v>Ekstrudētais putupolistirols FINNFOAM 300, FL-300 (ar pusspundi)  vai ekvivalenta, t=100 mm, (λ≤0.037 W/mK)</v>
      </c>
      <c r="C27" s="179" t="s">
        <v>140</v>
      </c>
      <c r="D27" s="180">
        <f>D26*1.03</f>
        <v>350.2</v>
      </c>
    </row>
    <row r="28" spans="1:4" s="67" customFormat="1" ht="27.75" customHeight="1">
      <c r="A28" s="106">
        <v>8</v>
      </c>
      <c r="B28" s="178" t="str">
        <f>[1]fasāde!B202</f>
        <v>Siltumizolācijas papildus stiprināšana ar fasādes izolācijas dībeļiem ar metāla naglu TID-T 8x235 mm vai ekvivalenta, 6 gab/m2</v>
      </c>
      <c r="C28" s="179" t="s">
        <v>68</v>
      </c>
      <c r="D28" s="180">
        <f>D24</f>
        <v>1051</v>
      </c>
    </row>
    <row r="29" spans="1:4" s="67" customFormat="1" ht="28.5" customHeight="1">
      <c r="A29" s="106"/>
      <c r="B29" s="188" t="str">
        <f>[1]fasāde!B203</f>
        <v>Fasādes izolācijas dībeļi ar metāla naglu TID-T 8x235 mm  vai ekvivalents, 6 gab/m2</v>
      </c>
      <c r="C29" s="179" t="s">
        <v>68</v>
      </c>
      <c r="D29" s="180">
        <f>D28</f>
        <v>1051</v>
      </c>
    </row>
    <row r="30" spans="1:4" s="67" customFormat="1" ht="38.25" customHeight="1">
      <c r="A30" s="106">
        <v>9</v>
      </c>
      <c r="B30" s="178" t="str">
        <f>[1]fasāde!B204</f>
        <v>Siltumizolācijas papildus stiprināšana ar fasādes izolācijas dībeļiem ar metāla naglu TID-T 8x295 mm  vai ekvivalenta, 6 gab/m2, dibeli 40 mm iedziļot siltumizolācijā.</v>
      </c>
      <c r="C30" s="179" t="s">
        <v>68</v>
      </c>
      <c r="D30" s="180">
        <f>D24</f>
        <v>1051</v>
      </c>
    </row>
    <row r="31" spans="1:4" s="67" customFormat="1" ht="27.75" customHeight="1">
      <c r="A31" s="106"/>
      <c r="B31" s="188" t="str">
        <f>[1]fasāde!B205</f>
        <v>Fasādes izolācijas dībeļi ar metāla naglu TID-T 8x295 mm  vai ekvivalents, 6 gab/m2</v>
      </c>
      <c r="C31" s="179" t="s">
        <v>68</v>
      </c>
      <c r="D31" s="180">
        <f>D30</f>
        <v>1051</v>
      </c>
    </row>
    <row r="32" spans="1:4" s="67" customFormat="1" ht="29.25" customHeight="1">
      <c r="A32" s="106">
        <v>10</v>
      </c>
      <c r="B32" s="178" t="str">
        <f>[1]fasāde!B206</f>
        <v>Stiprinājuma dībeļu iedziļinājumu vietu aizpildīšana ar EJOT putoplasta tabletēm, ᴓ70 mm, t=20 mm  vai ekvivalentas, 2 gab. katram ārējās kārtas izolācijas dībelim</v>
      </c>
      <c r="C32" s="179" t="s">
        <v>68</v>
      </c>
      <c r="D32" s="234">
        <f>D24+D28+D30</f>
        <v>3153</v>
      </c>
    </row>
    <row r="33" spans="1:4" s="67" customFormat="1" ht="18.75" customHeight="1">
      <c r="A33" s="106"/>
      <c r="B33" s="188" t="str">
        <f>[1]fasāde!B207</f>
        <v>EJOT putoplasta tabletes, ᴓ70 mm, t=20 mm  vai ekvivalentas</v>
      </c>
      <c r="C33" s="179" t="s">
        <v>68</v>
      </c>
      <c r="D33" s="234">
        <f>D32</f>
        <v>3153</v>
      </c>
    </row>
    <row r="34" spans="1:4" s="67" customFormat="1" ht="18.75" customHeight="1">
      <c r="A34" s="106">
        <v>11</v>
      </c>
      <c r="B34" s="178" t="str">
        <f>[1]fasāde!B208</f>
        <v>Pamatu armēšana ar stiklašķiedras sietu 160g/m2</v>
      </c>
      <c r="C34" s="179" t="s">
        <v>140</v>
      </c>
      <c r="D34" s="234">
        <v>170</v>
      </c>
    </row>
    <row r="35" spans="1:4" s="67" customFormat="1" ht="18.75" customHeight="1">
      <c r="A35" s="106"/>
      <c r="B35" s="188" t="str">
        <f>[1]fasāde!B209</f>
        <v>Pamatu armēšanas stiklašķiedras siets 160g/m2</v>
      </c>
      <c r="C35" s="179" t="s">
        <v>140</v>
      </c>
      <c r="D35" s="234">
        <f>D34*1.15</f>
        <v>195.5</v>
      </c>
    </row>
    <row r="36" spans="1:4" s="67" customFormat="1" ht="18.75" customHeight="1">
      <c r="A36" s="106"/>
      <c r="B36" s="188" t="str">
        <f>[1]fasāde!B210</f>
        <v>līme</v>
      </c>
      <c r="C36" s="179" t="s">
        <v>227</v>
      </c>
      <c r="D36" s="234">
        <f>D34*0.6</f>
        <v>102</v>
      </c>
    </row>
    <row r="37" spans="1:4" s="67" customFormat="1" ht="27.75" customHeight="1">
      <c r="A37" s="106">
        <v>12</v>
      </c>
      <c r="B37" s="178" t="str">
        <f>[1]fasāde!B211</f>
        <v>Cementa-kaļķa apmetuma Sakret CLP+  vai ekvivalents, patēriņš 15kg/m2 ierīkošana pamatiem</v>
      </c>
      <c r="C37" s="179" t="s">
        <v>140</v>
      </c>
      <c r="D37" s="234">
        <v>170</v>
      </c>
    </row>
    <row r="38" spans="1:4" s="67" customFormat="1" ht="25.5" customHeight="1">
      <c r="A38" s="106"/>
      <c r="B38" s="188" t="str">
        <f>[1]fasāde!B212</f>
        <v xml:space="preserve">Cementa-kaļķa apmetums Sakret CLP+  vai ekvivalents, patēriņš 15kg/m2 </v>
      </c>
      <c r="C38" s="179" t="s">
        <v>227</v>
      </c>
      <c r="D38" s="234">
        <f>D37*15</f>
        <v>2550</v>
      </c>
    </row>
    <row r="39" spans="1:4" s="67" customFormat="1" ht="40.5" customHeight="1">
      <c r="A39" s="106">
        <v>13</v>
      </c>
      <c r="B39" s="178" t="str">
        <f>[1]fasāde!B213</f>
        <v>Cokola gruntēšana un krāsošana līdz zemes virsmas līmenim, ieskaitot visus nepieciešamos virsmas attīrīšanas un sagatavošanas darbus. Tajā skaitā jaunizveidoto lieveņu (kāpņu) malu krāsošana un gruntēšana.</v>
      </c>
      <c r="C39" s="179" t="s">
        <v>140</v>
      </c>
      <c r="D39" s="234">
        <f>D37*0.6</f>
        <v>102</v>
      </c>
    </row>
    <row r="40" spans="1:4" s="67" customFormat="1" ht="15.75" customHeight="1">
      <c r="A40" s="106"/>
      <c r="B40" s="188" t="str">
        <f>[1]fasāde!B214</f>
        <v>FM Grunts koncentrāts (atšķaidīts 1:3 ar ūdeni, patēriņš 200 ml/m2)</v>
      </c>
      <c r="C40" s="179" t="s">
        <v>227</v>
      </c>
      <c r="D40" s="234">
        <f>D39*0.2</f>
        <v>20.399999999999999</v>
      </c>
    </row>
    <row r="41" spans="1:4" s="67" customFormat="1" ht="27.75" customHeight="1">
      <c r="A41" s="106"/>
      <c r="B41" s="188" t="str">
        <f>[1]fasāde!B215</f>
        <v xml:space="preserve">FC matēta ūdens dispersijas akrila krāsa fasādēm un cokoliem, krāsot divās kārtās (patēriņš vienai kārtai 200ml/m2) </v>
      </c>
      <c r="C41" s="179" t="s">
        <v>227</v>
      </c>
      <c r="D41" s="234">
        <f>D39*0.4</f>
        <v>40.799999999999997</v>
      </c>
    </row>
    <row r="42" spans="1:4" s="67" customFormat="1" ht="15.75" customHeight="1">
      <c r="A42" s="106">
        <v>14</v>
      </c>
      <c r="B42" s="178" t="str">
        <f>[1]fasāde!B216</f>
        <v xml:space="preserve">Tranšejas aizbēršana ar rupjgraudainu smilti, ar blietēšanu </v>
      </c>
      <c r="C42" s="179" t="s">
        <v>228</v>
      </c>
      <c r="D42" s="180">
        <f>D15-170*0.25</f>
        <v>59.5</v>
      </c>
    </row>
    <row r="43" spans="1:4" s="67" customFormat="1" ht="15.75" customHeight="1">
      <c r="A43" s="106"/>
      <c r="B43" s="188" t="str">
        <f>[1]fasāde!B217</f>
        <v>Rupjgraudaina smilts</v>
      </c>
      <c r="C43" s="179" t="s">
        <v>228</v>
      </c>
      <c r="D43" s="180">
        <f>D42*1.1</f>
        <v>65.45</v>
      </c>
    </row>
    <row r="44" spans="1:4" s="67" customFormat="1" ht="15.75" customHeight="1">
      <c r="A44" s="349" t="s">
        <v>70</v>
      </c>
      <c r="B44" s="349"/>
      <c r="C44" s="349"/>
      <c r="D44" s="349"/>
    </row>
    <row r="45" spans="1:4" s="67" customFormat="1">
      <c r="A45" s="99"/>
      <c r="B45" s="98"/>
      <c r="C45" s="97"/>
      <c r="D45" s="97"/>
    </row>
    <row r="46" spans="1:4">
      <c r="A46" s="96"/>
      <c r="B46" s="95"/>
      <c r="C46" s="95"/>
      <c r="D46" s="95"/>
    </row>
  </sheetData>
  <mergeCells count="9">
    <mergeCell ref="A1:D1"/>
    <mergeCell ref="A2:D2"/>
    <mergeCell ref="A4:D4"/>
    <mergeCell ref="A5:D5"/>
    <mergeCell ref="A44:D44"/>
    <mergeCell ref="A11:A14"/>
    <mergeCell ref="B11:B14"/>
    <mergeCell ref="C11:C14"/>
    <mergeCell ref="D11:D14"/>
  </mergeCell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showZeros="0" workbookViewId="0">
      <selection activeCell="B81" sqref="B81"/>
    </sheetView>
  </sheetViews>
  <sheetFormatPr defaultColWidth="9.28515625" defaultRowHeight="12.75"/>
  <cols>
    <col min="1" max="1" width="5.5703125" style="66" customWidth="1"/>
    <col min="2" max="2" width="70.85546875" style="65" customWidth="1"/>
    <col min="3" max="3" width="8.85546875" style="64" customWidth="1"/>
    <col min="4" max="4" width="10.7109375" style="64" customWidth="1"/>
    <col min="5" max="16384" width="9.28515625" style="63"/>
  </cols>
  <sheetData>
    <row r="1" spans="1:4" ht="25.5" customHeight="1">
      <c r="A1" s="329" t="s">
        <v>302</v>
      </c>
      <c r="B1" s="329"/>
      <c r="C1" s="329"/>
      <c r="D1" s="329"/>
    </row>
    <row r="2" spans="1:4" s="67" customFormat="1" ht="18.75" customHeight="1">
      <c r="A2" s="330" t="s">
        <v>286</v>
      </c>
      <c r="B2" s="331"/>
      <c r="C2" s="329"/>
      <c r="D2" s="329"/>
    </row>
    <row r="3" spans="1:4" s="67" customFormat="1" ht="15">
      <c r="A3" s="196"/>
      <c r="B3" s="197"/>
      <c r="C3" s="195"/>
      <c r="D3" s="195"/>
    </row>
    <row r="4" spans="1:4" s="67" customFormat="1" ht="16.5" customHeight="1">
      <c r="A4" s="332" t="s">
        <v>91</v>
      </c>
      <c r="B4" s="332"/>
      <c r="C4" s="332"/>
      <c r="D4" s="332"/>
    </row>
    <row r="5" spans="1:4" s="67" customFormat="1" ht="27.75" customHeight="1">
      <c r="A5" s="332" t="s">
        <v>90</v>
      </c>
      <c r="B5" s="332"/>
      <c r="C5" s="332"/>
      <c r="D5" s="332"/>
    </row>
    <row r="6" spans="1:4" s="67" customFormat="1" ht="15.75" customHeight="1">
      <c r="A6" s="83" t="s">
        <v>89</v>
      </c>
      <c r="B6" s="82"/>
      <c r="C6" s="84"/>
      <c r="D6" s="84"/>
    </row>
    <row r="7" spans="1:4" s="67" customFormat="1" ht="15.75" customHeight="1">
      <c r="A7" s="83" t="s">
        <v>88</v>
      </c>
      <c r="B7" s="82"/>
      <c r="C7" s="81"/>
      <c r="D7" s="81"/>
    </row>
    <row r="8" spans="1:4" s="67" customFormat="1" ht="12.75" customHeight="1">
      <c r="A8" s="80"/>
      <c r="B8" s="79"/>
      <c r="C8" s="78"/>
      <c r="D8" s="78"/>
    </row>
    <row r="9" spans="1:4" s="67" customFormat="1" ht="14.25">
      <c r="A9" s="66"/>
      <c r="B9" s="72"/>
      <c r="C9" s="71"/>
      <c r="D9" s="71"/>
    </row>
    <row r="10" spans="1:4" s="70" customFormat="1" ht="12.75" customHeight="1">
      <c r="A10" s="334" t="s">
        <v>87</v>
      </c>
      <c r="B10" s="336" t="s">
        <v>86</v>
      </c>
      <c r="C10" s="337" t="s">
        <v>4</v>
      </c>
      <c r="D10" s="337" t="s">
        <v>5</v>
      </c>
    </row>
    <row r="11" spans="1:4" s="70" customFormat="1" ht="12.75" customHeight="1">
      <c r="A11" s="335"/>
      <c r="B11" s="335"/>
      <c r="C11" s="335"/>
      <c r="D11" s="335"/>
    </row>
    <row r="12" spans="1:4" s="70" customFormat="1" ht="14.25" customHeight="1">
      <c r="A12" s="335"/>
      <c r="B12" s="335"/>
      <c r="C12" s="335"/>
      <c r="D12" s="335"/>
    </row>
    <row r="13" spans="1:4" s="70" customFormat="1" ht="21.75" customHeight="1">
      <c r="A13" s="335"/>
      <c r="B13" s="335"/>
      <c r="C13" s="335"/>
      <c r="D13" s="335"/>
    </row>
    <row r="14" spans="1:4" s="70" customFormat="1" ht="17.25" customHeight="1">
      <c r="A14" s="202"/>
      <c r="B14" s="226" t="s">
        <v>287</v>
      </c>
      <c r="C14" s="227"/>
      <c r="D14" s="227"/>
    </row>
    <row r="15" spans="1:4" s="70" customFormat="1" ht="17.25" customHeight="1">
      <c r="A15" s="202"/>
      <c r="B15" s="203" t="s">
        <v>253</v>
      </c>
      <c r="C15" s="203" t="s">
        <v>254</v>
      </c>
      <c r="D15" s="228" t="s">
        <v>254</v>
      </c>
    </row>
    <row r="16" spans="1:4" s="70" customFormat="1" ht="17.25" customHeight="1">
      <c r="A16" s="202">
        <v>1</v>
      </c>
      <c r="B16" s="204" t="s">
        <v>255</v>
      </c>
      <c r="C16" s="205" t="s">
        <v>256</v>
      </c>
      <c r="D16" s="229">
        <v>45</v>
      </c>
    </row>
    <row r="17" spans="1:4" s="70" customFormat="1" ht="17.25" customHeight="1">
      <c r="A17" s="202">
        <v>2</v>
      </c>
      <c r="B17" s="204" t="s">
        <v>257</v>
      </c>
      <c r="C17" s="205" t="s">
        <v>256</v>
      </c>
      <c r="D17" s="229">
        <v>200.8</v>
      </c>
    </row>
    <row r="18" spans="1:4" s="70" customFormat="1" ht="17.25" customHeight="1">
      <c r="A18" s="202">
        <v>3</v>
      </c>
      <c r="B18" s="204" t="s">
        <v>258</v>
      </c>
      <c r="C18" s="205" t="s">
        <v>256</v>
      </c>
      <c r="D18" s="229">
        <v>40</v>
      </c>
    </row>
    <row r="19" spans="1:4" s="70" customFormat="1" ht="17.25" customHeight="1">
      <c r="A19" s="202">
        <v>4</v>
      </c>
      <c r="B19" s="204" t="s">
        <v>259</v>
      </c>
      <c r="C19" s="205" t="s">
        <v>260</v>
      </c>
      <c r="D19" s="229">
        <v>12</v>
      </c>
    </row>
    <row r="20" spans="1:4" s="70" customFormat="1" ht="17.25" customHeight="1">
      <c r="A20" s="202">
        <v>5</v>
      </c>
      <c r="B20" s="204" t="s">
        <v>261</v>
      </c>
      <c r="C20" s="205" t="s">
        <v>53</v>
      </c>
      <c r="D20" s="229">
        <v>1</v>
      </c>
    </row>
    <row r="21" spans="1:4" s="70" customFormat="1" ht="17.25" customHeight="1">
      <c r="A21" s="202">
        <v>6</v>
      </c>
      <c r="B21" s="204" t="s">
        <v>262</v>
      </c>
      <c r="C21" s="205" t="s">
        <v>140</v>
      </c>
      <c r="D21" s="229">
        <v>21.3</v>
      </c>
    </row>
    <row r="22" spans="1:4" s="67" customFormat="1" ht="17.25" customHeight="1">
      <c r="A22" s="202"/>
      <c r="B22" s="203" t="s">
        <v>263</v>
      </c>
      <c r="C22" s="203" t="s">
        <v>254</v>
      </c>
      <c r="D22" s="203" t="s">
        <v>254</v>
      </c>
    </row>
    <row r="23" spans="1:4" s="67" customFormat="1" ht="17.25" customHeight="1">
      <c r="A23" s="202"/>
      <c r="B23" s="206" t="s">
        <v>264</v>
      </c>
      <c r="C23" s="203"/>
      <c r="D23" s="203"/>
    </row>
    <row r="24" spans="1:4" s="67" customFormat="1" ht="17.25" customHeight="1">
      <c r="A24" s="202">
        <v>7</v>
      </c>
      <c r="B24" s="204" t="s">
        <v>265</v>
      </c>
      <c r="C24" s="205" t="s">
        <v>140</v>
      </c>
      <c r="D24" s="229">
        <v>200.8</v>
      </c>
    </row>
    <row r="25" spans="1:4" s="67" customFormat="1" ht="17.25" customHeight="1">
      <c r="A25" s="202">
        <v>8</v>
      </c>
      <c r="B25" s="204" t="s">
        <v>266</v>
      </c>
      <c r="C25" s="205" t="s">
        <v>256</v>
      </c>
      <c r="D25" s="229">
        <v>40</v>
      </c>
    </row>
    <row r="26" spans="1:4" s="67" customFormat="1" ht="17.25" customHeight="1">
      <c r="A26" s="202">
        <v>9</v>
      </c>
      <c r="B26" s="204" t="s">
        <v>267</v>
      </c>
      <c r="C26" s="205" t="s">
        <v>260</v>
      </c>
      <c r="D26" s="229">
        <v>24</v>
      </c>
    </row>
    <row r="27" spans="1:4" s="67" customFormat="1" ht="17.25" customHeight="1">
      <c r="A27" s="202">
        <v>10</v>
      </c>
      <c r="B27" s="204" t="s">
        <v>268</v>
      </c>
      <c r="C27" s="205" t="s">
        <v>256</v>
      </c>
      <c r="D27" s="229">
        <v>200.8</v>
      </c>
    </row>
    <row r="28" spans="1:4" s="67" customFormat="1" ht="27.75" customHeight="1">
      <c r="A28" s="202">
        <v>11</v>
      </c>
      <c r="B28" s="204" t="s">
        <v>269</v>
      </c>
      <c r="C28" s="205" t="s">
        <v>256</v>
      </c>
      <c r="D28" s="229">
        <v>200.8</v>
      </c>
    </row>
    <row r="29" spans="1:4" s="67" customFormat="1" ht="15" customHeight="1">
      <c r="A29" s="202"/>
      <c r="B29" s="206" t="s">
        <v>270</v>
      </c>
      <c r="C29" s="203"/>
      <c r="D29" s="203"/>
    </row>
    <row r="30" spans="1:4" s="67" customFormat="1" ht="15" customHeight="1">
      <c r="A30" s="202">
        <v>12</v>
      </c>
      <c r="B30" s="204" t="s">
        <v>265</v>
      </c>
      <c r="C30" s="205" t="s">
        <v>256</v>
      </c>
      <c r="D30" s="229">
        <v>45</v>
      </c>
    </row>
    <row r="31" spans="1:4" s="67" customFormat="1" ht="15" customHeight="1">
      <c r="A31" s="202">
        <v>13</v>
      </c>
      <c r="B31" s="204" t="s">
        <v>271</v>
      </c>
      <c r="C31" s="205" t="s">
        <v>256</v>
      </c>
      <c r="D31" s="229">
        <v>45</v>
      </c>
    </row>
    <row r="32" spans="1:4" s="67" customFormat="1" ht="25.5" customHeight="1">
      <c r="A32" s="202">
        <v>14</v>
      </c>
      <c r="B32" s="204" t="s">
        <v>272</v>
      </c>
      <c r="C32" s="205" t="s">
        <v>256</v>
      </c>
      <c r="D32" s="229">
        <v>45</v>
      </c>
    </row>
    <row r="33" spans="1:4" s="67" customFormat="1" ht="16.5" customHeight="1">
      <c r="A33" s="202"/>
      <c r="B33" s="206" t="s">
        <v>273</v>
      </c>
      <c r="C33" s="203"/>
      <c r="D33" s="203"/>
    </row>
    <row r="34" spans="1:4" s="67" customFormat="1" ht="16.5" customHeight="1">
      <c r="A34" s="202">
        <v>15</v>
      </c>
      <c r="B34" s="204" t="s">
        <v>274</v>
      </c>
      <c r="C34" s="205" t="s">
        <v>256</v>
      </c>
      <c r="D34" s="229">
        <v>23</v>
      </c>
    </row>
    <row r="35" spans="1:4" s="67" customFormat="1" ht="16.5" customHeight="1">
      <c r="A35" s="202">
        <v>16</v>
      </c>
      <c r="B35" s="204" t="s">
        <v>275</v>
      </c>
      <c r="C35" s="205" t="s">
        <v>256</v>
      </c>
      <c r="D35" s="229">
        <v>23</v>
      </c>
    </row>
    <row r="36" spans="1:4" s="67" customFormat="1" ht="16.5" customHeight="1">
      <c r="A36" s="202">
        <v>17</v>
      </c>
      <c r="B36" s="204" t="s">
        <v>276</v>
      </c>
      <c r="C36" s="205" t="s">
        <v>256</v>
      </c>
      <c r="D36" s="229">
        <v>23</v>
      </c>
    </row>
    <row r="37" spans="1:4" s="67" customFormat="1" ht="27.75" customHeight="1">
      <c r="A37" s="202">
        <v>18</v>
      </c>
      <c r="B37" s="204" t="s">
        <v>277</v>
      </c>
      <c r="C37" s="205" t="s">
        <v>256</v>
      </c>
      <c r="D37" s="229">
        <v>23</v>
      </c>
    </row>
    <row r="38" spans="1:4" s="67" customFormat="1" ht="18.75" customHeight="1">
      <c r="A38" s="202">
        <v>19</v>
      </c>
      <c r="B38" s="204" t="s">
        <v>278</v>
      </c>
      <c r="C38" s="205" t="s">
        <v>19</v>
      </c>
      <c r="D38" s="229">
        <v>30.8</v>
      </c>
    </row>
    <row r="39" spans="1:4" s="67" customFormat="1" ht="18.75" customHeight="1">
      <c r="A39" s="202">
        <v>20</v>
      </c>
      <c r="B39" s="204" t="s">
        <v>279</v>
      </c>
      <c r="C39" s="205" t="s">
        <v>260</v>
      </c>
      <c r="D39" s="229">
        <v>10.8</v>
      </c>
    </row>
    <row r="40" spans="1:4" s="67" customFormat="1" ht="18.75" customHeight="1">
      <c r="A40" s="202">
        <v>21</v>
      </c>
      <c r="B40" s="204" t="s">
        <v>280</v>
      </c>
      <c r="C40" s="205" t="s">
        <v>260</v>
      </c>
      <c r="D40" s="229">
        <v>10.8</v>
      </c>
    </row>
    <row r="41" spans="1:4" s="67" customFormat="1" ht="36.75" customHeight="1">
      <c r="A41" s="202">
        <v>22</v>
      </c>
      <c r="B41" s="204" t="s">
        <v>281</v>
      </c>
      <c r="C41" s="205" t="s">
        <v>260</v>
      </c>
      <c r="D41" s="229">
        <v>12</v>
      </c>
    </row>
    <row r="42" spans="1:4" s="67" customFormat="1" ht="18.75" customHeight="1">
      <c r="A42" s="202">
        <v>23</v>
      </c>
      <c r="B42" s="204" t="s">
        <v>282</v>
      </c>
      <c r="C42" s="205" t="s">
        <v>140</v>
      </c>
      <c r="D42" s="229">
        <v>21.3</v>
      </c>
    </row>
    <row r="43" spans="1:4" s="67" customFormat="1" ht="18.75" customHeight="1">
      <c r="A43" s="202"/>
      <c r="B43" s="207" t="s">
        <v>283</v>
      </c>
      <c r="C43" s="203" t="s">
        <v>254</v>
      </c>
      <c r="D43" s="203"/>
    </row>
    <row r="44" spans="1:4" s="67" customFormat="1" ht="18.75" customHeight="1">
      <c r="A44" s="202">
        <v>24</v>
      </c>
      <c r="B44" s="204" t="s">
        <v>284</v>
      </c>
      <c r="C44" s="205" t="s">
        <v>53</v>
      </c>
      <c r="D44" s="229">
        <v>1</v>
      </c>
    </row>
    <row r="45" spans="1:4" s="67" customFormat="1" ht="18.75" customHeight="1">
      <c r="A45" s="202">
        <v>25</v>
      </c>
      <c r="B45" s="204" t="s">
        <v>285</v>
      </c>
      <c r="C45" s="205" t="s">
        <v>256</v>
      </c>
      <c r="D45" s="229">
        <v>25.4</v>
      </c>
    </row>
    <row r="46" spans="1:4" s="67" customFormat="1" ht="18.75" customHeight="1">
      <c r="A46" s="202"/>
      <c r="B46" s="226" t="s">
        <v>288</v>
      </c>
      <c r="C46" s="208"/>
      <c r="D46" s="209"/>
    </row>
    <row r="47" spans="1:4" s="67" customFormat="1" ht="18.75" customHeight="1">
      <c r="A47" s="202"/>
      <c r="B47" s="203" t="s">
        <v>253</v>
      </c>
      <c r="C47" s="203" t="s">
        <v>254</v>
      </c>
      <c r="D47" s="228"/>
    </row>
    <row r="48" spans="1:4" s="67" customFormat="1" ht="18.75" customHeight="1">
      <c r="A48" s="202"/>
      <c r="B48" s="204" t="s">
        <v>255</v>
      </c>
      <c r="C48" s="205" t="s">
        <v>256</v>
      </c>
      <c r="D48" s="229">
        <v>45</v>
      </c>
    </row>
    <row r="49" spans="1:4" s="67" customFormat="1" ht="18.75" customHeight="1">
      <c r="A49" s="202"/>
      <c r="B49" s="204" t="s">
        <v>257</v>
      </c>
      <c r="C49" s="205" t="s">
        <v>256</v>
      </c>
      <c r="D49" s="229">
        <v>200.8</v>
      </c>
    </row>
    <row r="50" spans="1:4" s="67" customFormat="1" ht="18.75" customHeight="1">
      <c r="A50" s="202"/>
      <c r="B50" s="204" t="s">
        <v>258</v>
      </c>
      <c r="C50" s="205" t="s">
        <v>256</v>
      </c>
      <c r="D50" s="229">
        <v>40</v>
      </c>
    </row>
    <row r="51" spans="1:4" s="67" customFormat="1" ht="18.75" customHeight="1">
      <c r="A51" s="202"/>
      <c r="B51" s="204" t="s">
        <v>259</v>
      </c>
      <c r="C51" s="205" t="s">
        <v>260</v>
      </c>
      <c r="D51" s="229">
        <v>12</v>
      </c>
    </row>
    <row r="52" spans="1:4" s="67" customFormat="1" ht="18.75" customHeight="1">
      <c r="A52" s="202"/>
      <c r="B52" s="204" t="s">
        <v>261</v>
      </c>
      <c r="C52" s="205" t="s">
        <v>53</v>
      </c>
      <c r="D52" s="229">
        <v>1</v>
      </c>
    </row>
    <row r="53" spans="1:4" s="67" customFormat="1" ht="18.75" customHeight="1">
      <c r="A53" s="202"/>
      <c r="B53" s="204" t="s">
        <v>262</v>
      </c>
      <c r="C53" s="205" t="s">
        <v>140</v>
      </c>
      <c r="D53" s="229">
        <v>21.3</v>
      </c>
    </row>
    <row r="54" spans="1:4" s="67" customFormat="1" ht="18.75" customHeight="1">
      <c r="A54" s="202"/>
      <c r="B54" s="203" t="s">
        <v>263</v>
      </c>
      <c r="C54" s="203" t="s">
        <v>254</v>
      </c>
      <c r="D54" s="203"/>
    </row>
    <row r="55" spans="1:4" s="67" customFormat="1" ht="18.75" customHeight="1">
      <c r="A55" s="202"/>
      <c r="B55" s="206" t="s">
        <v>264</v>
      </c>
      <c r="C55" s="203"/>
      <c r="D55" s="203"/>
    </row>
    <row r="56" spans="1:4" s="67" customFormat="1" ht="18.75" customHeight="1">
      <c r="A56" s="202"/>
      <c r="B56" s="204" t="s">
        <v>265</v>
      </c>
      <c r="C56" s="205" t="s">
        <v>140</v>
      </c>
      <c r="D56" s="229">
        <v>200.8</v>
      </c>
    </row>
    <row r="57" spans="1:4" s="67" customFormat="1" ht="18.75" customHeight="1">
      <c r="A57" s="202"/>
      <c r="B57" s="204" t="s">
        <v>266</v>
      </c>
      <c r="C57" s="205" t="s">
        <v>256</v>
      </c>
      <c r="D57" s="229">
        <v>40</v>
      </c>
    </row>
    <row r="58" spans="1:4" s="67" customFormat="1" ht="18.75" customHeight="1">
      <c r="A58" s="202"/>
      <c r="B58" s="204" t="s">
        <v>267</v>
      </c>
      <c r="C58" s="205" t="s">
        <v>260</v>
      </c>
      <c r="D58" s="229">
        <v>24</v>
      </c>
    </row>
    <row r="59" spans="1:4" s="67" customFormat="1" ht="18.75" customHeight="1">
      <c r="A59" s="202"/>
      <c r="B59" s="204" t="s">
        <v>268</v>
      </c>
      <c r="C59" s="205" t="s">
        <v>256</v>
      </c>
      <c r="D59" s="229">
        <v>200.8</v>
      </c>
    </row>
    <row r="60" spans="1:4" s="67" customFormat="1" ht="27.75" customHeight="1">
      <c r="A60" s="202"/>
      <c r="B60" s="204" t="s">
        <v>269</v>
      </c>
      <c r="C60" s="205" t="s">
        <v>256</v>
      </c>
      <c r="D60" s="229">
        <v>200.8</v>
      </c>
    </row>
    <row r="61" spans="1:4" s="67" customFormat="1" ht="20.25" customHeight="1">
      <c r="A61" s="202"/>
      <c r="B61" s="206" t="s">
        <v>270</v>
      </c>
      <c r="C61" s="203"/>
      <c r="D61" s="203"/>
    </row>
    <row r="62" spans="1:4" s="67" customFormat="1" ht="20.25" customHeight="1">
      <c r="A62" s="202"/>
      <c r="B62" s="204" t="s">
        <v>265</v>
      </c>
      <c r="C62" s="205" t="s">
        <v>256</v>
      </c>
      <c r="D62" s="229">
        <v>45</v>
      </c>
    </row>
    <row r="63" spans="1:4" s="67" customFormat="1" ht="27.75" customHeight="1">
      <c r="A63" s="202"/>
      <c r="B63" s="204" t="s">
        <v>271</v>
      </c>
      <c r="C63" s="205" t="s">
        <v>256</v>
      </c>
      <c r="D63" s="229">
        <v>45</v>
      </c>
    </row>
    <row r="64" spans="1:4" s="67" customFormat="1" ht="27.75" customHeight="1">
      <c r="A64" s="202"/>
      <c r="B64" s="204" t="s">
        <v>272</v>
      </c>
      <c r="C64" s="205" t="s">
        <v>256</v>
      </c>
      <c r="D64" s="229">
        <v>45</v>
      </c>
    </row>
    <row r="65" spans="1:4" s="67" customFormat="1" ht="20.25" customHeight="1">
      <c r="A65" s="202"/>
      <c r="B65" s="206" t="s">
        <v>273</v>
      </c>
      <c r="C65" s="203"/>
      <c r="D65" s="203"/>
    </row>
    <row r="66" spans="1:4" s="67" customFormat="1" ht="20.25" customHeight="1">
      <c r="A66" s="202"/>
      <c r="B66" s="204" t="s">
        <v>274</v>
      </c>
      <c r="C66" s="205" t="s">
        <v>256</v>
      </c>
      <c r="D66" s="229">
        <v>23</v>
      </c>
    </row>
    <row r="67" spans="1:4" s="67" customFormat="1" ht="20.25" customHeight="1">
      <c r="A67" s="202"/>
      <c r="B67" s="204" t="s">
        <v>275</v>
      </c>
      <c r="C67" s="205" t="s">
        <v>256</v>
      </c>
      <c r="D67" s="229">
        <v>23</v>
      </c>
    </row>
    <row r="68" spans="1:4" s="67" customFormat="1" ht="20.25" customHeight="1">
      <c r="A68" s="202"/>
      <c r="B68" s="204" t="s">
        <v>276</v>
      </c>
      <c r="C68" s="205" t="s">
        <v>256</v>
      </c>
      <c r="D68" s="229">
        <v>23</v>
      </c>
    </row>
    <row r="69" spans="1:4" s="67" customFormat="1" ht="27.75" customHeight="1">
      <c r="A69" s="202"/>
      <c r="B69" s="204" t="s">
        <v>277</v>
      </c>
      <c r="C69" s="205" t="s">
        <v>256</v>
      </c>
      <c r="D69" s="229">
        <v>23</v>
      </c>
    </row>
    <row r="70" spans="1:4" s="67" customFormat="1" ht="21.75" customHeight="1">
      <c r="A70" s="202"/>
      <c r="B70" s="204" t="s">
        <v>278</v>
      </c>
      <c r="C70" s="205" t="s">
        <v>19</v>
      </c>
      <c r="D70" s="229">
        <v>30.8</v>
      </c>
    </row>
    <row r="71" spans="1:4" s="67" customFormat="1" ht="21.75" customHeight="1">
      <c r="A71" s="202"/>
      <c r="B71" s="204" t="s">
        <v>279</v>
      </c>
      <c r="C71" s="205" t="s">
        <v>260</v>
      </c>
      <c r="D71" s="229">
        <v>10.8</v>
      </c>
    </row>
    <row r="72" spans="1:4" s="67" customFormat="1" ht="27.75" customHeight="1">
      <c r="A72" s="202"/>
      <c r="B72" s="204" t="s">
        <v>280</v>
      </c>
      <c r="C72" s="205" t="s">
        <v>260</v>
      </c>
      <c r="D72" s="229">
        <v>10.8</v>
      </c>
    </row>
    <row r="73" spans="1:4" s="67" customFormat="1" ht="36.75" customHeight="1">
      <c r="A73" s="202"/>
      <c r="B73" s="204" t="s">
        <v>281</v>
      </c>
      <c r="C73" s="205" t="s">
        <v>260</v>
      </c>
      <c r="D73" s="229">
        <v>12</v>
      </c>
    </row>
    <row r="74" spans="1:4" s="67" customFormat="1" ht="21" customHeight="1">
      <c r="A74" s="202"/>
      <c r="B74" s="204" t="s">
        <v>282</v>
      </c>
      <c r="C74" s="205" t="s">
        <v>140</v>
      </c>
      <c r="D74" s="229">
        <v>21.3</v>
      </c>
    </row>
    <row r="75" spans="1:4" s="67" customFormat="1" ht="21" customHeight="1">
      <c r="A75" s="202"/>
      <c r="B75" s="203" t="s">
        <v>283</v>
      </c>
      <c r="C75" s="203" t="s">
        <v>254</v>
      </c>
      <c r="D75" s="203"/>
    </row>
    <row r="76" spans="1:4" s="67" customFormat="1" ht="27" customHeight="1">
      <c r="A76" s="202"/>
      <c r="B76" s="204" t="s">
        <v>284</v>
      </c>
      <c r="C76" s="205" t="s">
        <v>53</v>
      </c>
      <c r="D76" s="229">
        <v>1</v>
      </c>
    </row>
    <row r="77" spans="1:4" s="67" customFormat="1" ht="21" customHeight="1">
      <c r="A77" s="202"/>
      <c r="B77" s="204" t="s">
        <v>285</v>
      </c>
      <c r="C77" s="205" t="s">
        <v>256</v>
      </c>
      <c r="D77" s="229">
        <v>25.4</v>
      </c>
    </row>
    <row r="78" spans="1:4" s="67" customFormat="1" ht="18" customHeight="1">
      <c r="A78" s="349" t="s">
        <v>70</v>
      </c>
      <c r="B78" s="349"/>
      <c r="C78" s="349"/>
      <c r="D78" s="349"/>
    </row>
    <row r="79" spans="1:4" s="67" customFormat="1">
      <c r="A79" s="99"/>
      <c r="B79" s="98"/>
      <c r="C79" s="97"/>
      <c r="D79" s="97"/>
    </row>
  </sheetData>
  <mergeCells count="9">
    <mergeCell ref="A1:D1"/>
    <mergeCell ref="A2:D2"/>
    <mergeCell ref="A4:D4"/>
    <mergeCell ref="A5:D5"/>
    <mergeCell ref="A78:D78"/>
    <mergeCell ref="A10:A13"/>
    <mergeCell ref="B10:B13"/>
    <mergeCell ref="C10:C13"/>
    <mergeCell ref="D10:D13"/>
  </mergeCells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8"/>
  <sheetViews>
    <sheetView showZeros="0" topLeftCell="A19" zoomScaleNormal="100" workbookViewId="0">
      <selection activeCell="R29" sqref="R29"/>
    </sheetView>
  </sheetViews>
  <sheetFormatPr defaultColWidth="9.140625" defaultRowHeight="12.75"/>
  <cols>
    <col min="1" max="1" width="4.85546875" style="36" customWidth="1"/>
    <col min="2" max="2" width="6.42578125" style="36" customWidth="1"/>
    <col min="3" max="3" width="44.7109375" style="16" customWidth="1"/>
    <col min="4" max="4" width="5" style="16" customWidth="1"/>
    <col min="5" max="5" width="8.28515625" style="16" customWidth="1"/>
    <col min="6" max="6" width="7" style="16" customWidth="1"/>
    <col min="7" max="7" width="5.7109375" style="16" customWidth="1"/>
    <col min="8" max="8" width="6.5703125" style="16" customWidth="1"/>
    <col min="9" max="9" width="6.7109375" style="16" customWidth="1"/>
    <col min="10" max="10" width="6.140625" style="16" customWidth="1"/>
    <col min="11" max="11" width="7.140625" style="16" customWidth="1"/>
    <col min="12" max="12" width="8.85546875" style="16" customWidth="1"/>
    <col min="13" max="13" width="8.42578125" style="16" customWidth="1"/>
    <col min="14" max="14" width="8.85546875" style="16" customWidth="1"/>
    <col min="15" max="15" width="9.42578125" style="16" customWidth="1"/>
    <col min="16" max="16" width="8.5703125" style="16" customWidth="1"/>
    <col min="17" max="17" width="9.42578125" style="16" bestFit="1" customWidth="1"/>
    <col min="18" max="16384" width="9.140625" style="16"/>
  </cols>
  <sheetData>
    <row r="1" spans="1:16" s="1" customFormat="1" ht="16.5" customHeight="1">
      <c r="A1" s="292" t="s">
        <v>41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</row>
    <row r="2" spans="1:16" s="1" customFormat="1" ht="18" customHeight="1">
      <c r="A2" s="293" t="s">
        <v>57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</row>
    <row r="3" spans="1:16" s="1" customFormat="1" ht="18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1" customFormat="1" ht="14.25" customHeight="1">
      <c r="A4" s="3"/>
      <c r="B4" s="3"/>
      <c r="C4" s="4" t="s">
        <v>39</v>
      </c>
      <c r="I4" s="5"/>
      <c r="J4" s="5"/>
      <c r="K4" s="5"/>
      <c r="L4" s="5"/>
      <c r="M4" s="5"/>
      <c r="N4" s="5"/>
      <c r="P4" s="6"/>
    </row>
    <row r="5" spans="1:16" s="1" customFormat="1" ht="13.5" customHeight="1">
      <c r="C5" s="1" t="s">
        <v>38</v>
      </c>
      <c r="M5" s="7"/>
      <c r="N5" s="8"/>
      <c r="O5" s="9"/>
      <c r="P5" s="10"/>
    </row>
    <row r="6" spans="1:16" s="1" customFormat="1" ht="14.25" customHeight="1">
      <c r="A6" s="3"/>
      <c r="B6" s="3"/>
      <c r="C6" s="11" t="s">
        <v>40</v>
      </c>
      <c r="D6" s="11"/>
      <c r="E6" s="11"/>
      <c r="F6" s="11"/>
      <c r="G6" s="11"/>
      <c r="H6" s="11"/>
      <c r="I6" s="11"/>
      <c r="J6" s="11"/>
      <c r="K6" s="11"/>
      <c r="L6" s="11"/>
    </row>
    <row r="7" spans="1:16" s="1" customFormat="1" ht="14.25" customHeight="1">
      <c r="A7" s="3"/>
      <c r="B7" s="3"/>
      <c r="C7" s="12" t="s">
        <v>37</v>
      </c>
      <c r="D7" s="13"/>
      <c r="E7" s="13"/>
      <c r="F7" s="13"/>
      <c r="G7" s="13"/>
      <c r="H7" s="13"/>
      <c r="I7" s="13"/>
      <c r="J7" s="13"/>
      <c r="K7" s="13"/>
      <c r="L7" s="13"/>
      <c r="M7" s="14"/>
      <c r="N7" s="14"/>
      <c r="O7" s="294"/>
      <c r="P7" s="294"/>
    </row>
    <row r="8" spans="1:16" s="1" customFormat="1" ht="14.25" customHeight="1">
      <c r="A8" s="3"/>
      <c r="B8" s="3"/>
      <c r="C8" s="295" t="s">
        <v>45</v>
      </c>
      <c r="D8" s="295"/>
      <c r="E8" s="295"/>
      <c r="F8" s="295"/>
      <c r="G8" s="295"/>
      <c r="H8" s="295"/>
      <c r="I8" s="295"/>
      <c r="J8" s="295"/>
      <c r="K8" s="295"/>
      <c r="L8" s="295"/>
      <c r="M8" s="11" t="s">
        <v>0</v>
      </c>
      <c r="P8" s="15"/>
    </row>
    <row r="9" spans="1:16" s="1" customFormat="1" ht="14.25" customHeight="1">
      <c r="A9" s="3"/>
      <c r="B9" s="3"/>
      <c r="C9" s="13"/>
      <c r="D9" s="13"/>
      <c r="E9" s="13"/>
      <c r="F9" s="13"/>
      <c r="G9" s="13"/>
      <c r="H9" s="13"/>
      <c r="I9" s="13"/>
      <c r="J9" s="13"/>
      <c r="K9" s="13"/>
      <c r="L9" s="13"/>
      <c r="M9" s="11"/>
      <c r="P9" s="15"/>
    </row>
    <row r="10" spans="1:16" ht="16.5" customHeight="1">
      <c r="A10" s="296" t="s">
        <v>1</v>
      </c>
      <c r="B10" s="296" t="s">
        <v>2</v>
      </c>
      <c r="C10" s="296" t="s">
        <v>3</v>
      </c>
      <c r="D10" s="296" t="s">
        <v>4</v>
      </c>
      <c r="E10" s="296" t="s">
        <v>5</v>
      </c>
      <c r="F10" s="300" t="s">
        <v>6</v>
      </c>
      <c r="G10" s="300"/>
      <c r="H10" s="300"/>
      <c r="I10" s="300"/>
      <c r="J10" s="300"/>
      <c r="K10" s="300"/>
      <c r="L10" s="300" t="s">
        <v>7</v>
      </c>
      <c r="M10" s="300"/>
      <c r="N10" s="300"/>
      <c r="O10" s="300"/>
      <c r="P10" s="300"/>
    </row>
    <row r="11" spans="1:16" ht="12.75" customHeight="1">
      <c r="A11" s="297"/>
      <c r="B11" s="297"/>
      <c r="C11" s="299"/>
      <c r="D11" s="299"/>
      <c r="E11" s="299"/>
      <c r="F11" s="288" t="s">
        <v>8</v>
      </c>
      <c r="G11" s="288" t="s">
        <v>9</v>
      </c>
      <c r="H11" s="288" t="s">
        <v>10</v>
      </c>
      <c r="I11" s="288" t="s">
        <v>11</v>
      </c>
      <c r="J11" s="288" t="s">
        <v>12</v>
      </c>
      <c r="K11" s="288" t="s">
        <v>13</v>
      </c>
      <c r="L11" s="288" t="s">
        <v>14</v>
      </c>
      <c r="M11" s="288" t="s">
        <v>10</v>
      </c>
      <c r="N11" s="288" t="s">
        <v>15</v>
      </c>
      <c r="O11" s="288" t="s">
        <v>16</v>
      </c>
      <c r="P11" s="288" t="s">
        <v>17</v>
      </c>
    </row>
    <row r="12" spans="1:16" ht="71.25" customHeight="1">
      <c r="A12" s="298"/>
      <c r="B12" s="298"/>
      <c r="C12" s="298"/>
      <c r="D12" s="298"/>
      <c r="E12" s="29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</row>
    <row r="13" spans="1:16" ht="15">
      <c r="A13" s="17">
        <v>1</v>
      </c>
      <c r="B13" s="17">
        <v>2</v>
      </c>
      <c r="C13" s="17">
        <v>3</v>
      </c>
      <c r="D13" s="17">
        <v>4</v>
      </c>
      <c r="E13" s="17">
        <v>5</v>
      </c>
      <c r="F13" s="17">
        <v>6</v>
      </c>
      <c r="G13" s="17">
        <v>7</v>
      </c>
      <c r="H13" s="17">
        <v>8</v>
      </c>
      <c r="I13" s="17">
        <v>9</v>
      </c>
      <c r="J13" s="17">
        <v>10</v>
      </c>
      <c r="K13" s="17">
        <v>11</v>
      </c>
      <c r="L13" s="17">
        <v>12</v>
      </c>
      <c r="M13" s="17">
        <v>13</v>
      </c>
      <c r="N13" s="17">
        <v>14</v>
      </c>
      <c r="O13" s="17">
        <v>15</v>
      </c>
      <c r="P13" s="17">
        <v>16</v>
      </c>
    </row>
    <row r="14" spans="1:16" ht="15">
      <c r="A14" s="17"/>
      <c r="B14" s="17"/>
      <c r="C14" s="61" t="s">
        <v>50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</row>
    <row r="15" spans="1:16">
      <c r="A15" s="18">
        <v>1</v>
      </c>
      <c r="B15" s="18" t="s">
        <v>18</v>
      </c>
      <c r="C15" s="23" t="s">
        <v>42</v>
      </c>
      <c r="D15" s="20" t="s">
        <v>19</v>
      </c>
      <c r="E15" s="24">
        <v>100</v>
      </c>
      <c r="F15" s="21">
        <v>0.22</v>
      </c>
      <c r="G15" s="62">
        <v>3.2</v>
      </c>
      <c r="H15" s="21">
        <f>ROUND(F15*G15,2)</f>
        <v>0.7</v>
      </c>
      <c r="I15" s="62">
        <v>0.26</v>
      </c>
      <c r="J15" s="62">
        <v>0.03</v>
      </c>
      <c r="K15" s="22">
        <f t="shared" ref="K15:K24" si="0">J15+I15+H15</f>
        <v>0.99</v>
      </c>
      <c r="L15" s="21">
        <f t="shared" ref="L15:L24" si="1">ROUND(E15*F15,2)</f>
        <v>22</v>
      </c>
      <c r="M15" s="21">
        <f t="shared" ref="M15:M24" si="2">ROUND(E15*H15,2)</f>
        <v>70</v>
      </c>
      <c r="N15" s="21">
        <f t="shared" ref="N15:N24" si="3">ROUND(E15*I15,2)</f>
        <v>26</v>
      </c>
      <c r="O15" s="21">
        <f t="shared" ref="O15:O24" si="4">ROUND(E15*J15,2)</f>
        <v>3</v>
      </c>
      <c r="P15" s="21">
        <f t="shared" ref="P15:P24" si="5">O15+N15+M15</f>
        <v>99</v>
      </c>
    </row>
    <row r="16" spans="1:16" ht="25.5">
      <c r="A16" s="18">
        <v>2</v>
      </c>
      <c r="B16" s="18" t="s">
        <v>18</v>
      </c>
      <c r="C16" s="23" t="s">
        <v>43</v>
      </c>
      <c r="D16" s="20" t="s">
        <v>19</v>
      </c>
      <c r="E16" s="24">
        <v>100</v>
      </c>
      <c r="F16" s="21">
        <v>0.26</v>
      </c>
      <c r="G16" s="62">
        <v>3.2</v>
      </c>
      <c r="H16" s="21">
        <f t="shared" ref="H16:H24" si="6">ROUND(F16*G16,2)</f>
        <v>0.83</v>
      </c>
      <c r="I16" s="62">
        <v>0.45</v>
      </c>
      <c r="J16" s="62">
        <v>0.03</v>
      </c>
      <c r="K16" s="22">
        <f t="shared" si="0"/>
        <v>1.31</v>
      </c>
      <c r="L16" s="21">
        <f t="shared" si="1"/>
        <v>26</v>
      </c>
      <c r="M16" s="21">
        <f t="shared" si="2"/>
        <v>83</v>
      </c>
      <c r="N16" s="21">
        <f t="shared" si="3"/>
        <v>45</v>
      </c>
      <c r="O16" s="21">
        <f t="shared" si="4"/>
        <v>3</v>
      </c>
      <c r="P16" s="21">
        <f t="shared" si="5"/>
        <v>131</v>
      </c>
    </row>
    <row r="17" spans="1:16">
      <c r="A17" s="18">
        <v>3</v>
      </c>
      <c r="B17" s="18" t="s">
        <v>18</v>
      </c>
      <c r="C17" s="23" t="s">
        <v>44</v>
      </c>
      <c r="D17" s="20" t="s">
        <v>19</v>
      </c>
      <c r="E17" s="24">
        <v>8</v>
      </c>
      <c r="F17" s="21">
        <v>0.72</v>
      </c>
      <c r="G17" s="62">
        <v>3.2</v>
      </c>
      <c r="H17" s="21">
        <f t="shared" si="6"/>
        <v>2.2999999999999998</v>
      </c>
      <c r="I17" s="62">
        <v>3.38</v>
      </c>
      <c r="J17" s="62">
        <v>0.03</v>
      </c>
      <c r="K17" s="22">
        <f t="shared" si="0"/>
        <v>5.71</v>
      </c>
      <c r="L17" s="21">
        <f t="shared" si="1"/>
        <v>5.76</v>
      </c>
      <c r="M17" s="21">
        <f t="shared" si="2"/>
        <v>18.399999999999999</v>
      </c>
      <c r="N17" s="21">
        <f t="shared" si="3"/>
        <v>27.04</v>
      </c>
      <c r="O17" s="21">
        <f t="shared" si="4"/>
        <v>0.24</v>
      </c>
      <c r="P17" s="21">
        <f t="shared" si="5"/>
        <v>45.68</v>
      </c>
    </row>
    <row r="18" spans="1:16" ht="14.25" customHeight="1">
      <c r="A18" s="18">
        <v>4</v>
      </c>
      <c r="B18" s="18" t="s">
        <v>18</v>
      </c>
      <c r="C18" s="23" t="s">
        <v>46</v>
      </c>
      <c r="D18" s="20" t="s">
        <v>19</v>
      </c>
      <c r="E18" s="24">
        <v>200</v>
      </c>
      <c r="F18" s="21">
        <v>0.12</v>
      </c>
      <c r="G18" s="62">
        <v>3.2</v>
      </c>
      <c r="H18" s="21">
        <f t="shared" si="6"/>
        <v>0.38</v>
      </c>
      <c r="I18" s="62">
        <v>0.2</v>
      </c>
      <c r="J18" s="62">
        <v>0.02</v>
      </c>
      <c r="K18" s="22">
        <f t="shared" si="0"/>
        <v>0.6</v>
      </c>
      <c r="L18" s="21">
        <f t="shared" si="1"/>
        <v>24</v>
      </c>
      <c r="M18" s="21">
        <f t="shared" si="2"/>
        <v>76</v>
      </c>
      <c r="N18" s="21">
        <f t="shared" si="3"/>
        <v>40</v>
      </c>
      <c r="O18" s="21">
        <f t="shared" si="4"/>
        <v>4</v>
      </c>
      <c r="P18" s="21">
        <f t="shared" si="5"/>
        <v>120</v>
      </c>
    </row>
    <row r="19" spans="1:16" ht="14.25" customHeight="1">
      <c r="A19" s="18">
        <v>5</v>
      </c>
      <c r="B19" s="18" t="s">
        <v>18</v>
      </c>
      <c r="C19" s="23" t="s">
        <v>47</v>
      </c>
      <c r="D19" s="20" t="s">
        <v>19</v>
      </c>
      <c r="E19" s="24">
        <v>8</v>
      </c>
      <c r="F19" s="21">
        <v>1.2</v>
      </c>
      <c r="G19" s="62">
        <v>3.2</v>
      </c>
      <c r="H19" s="21">
        <f t="shared" si="6"/>
        <v>3.84</v>
      </c>
      <c r="I19" s="62">
        <v>11.69</v>
      </c>
      <c r="J19" s="62">
        <v>0.2</v>
      </c>
      <c r="K19" s="22">
        <f t="shared" si="0"/>
        <v>15.73</v>
      </c>
      <c r="L19" s="21">
        <f t="shared" si="1"/>
        <v>9.6</v>
      </c>
      <c r="M19" s="21">
        <f t="shared" si="2"/>
        <v>30.72</v>
      </c>
      <c r="N19" s="21">
        <f t="shared" si="3"/>
        <v>93.52</v>
      </c>
      <c r="O19" s="21">
        <f t="shared" si="4"/>
        <v>1.6</v>
      </c>
      <c r="P19" s="21">
        <f t="shared" si="5"/>
        <v>125.84</v>
      </c>
    </row>
    <row r="20" spans="1:16" ht="14.25" customHeight="1">
      <c r="A20" s="18">
        <v>5</v>
      </c>
      <c r="B20" s="18" t="s">
        <v>18</v>
      </c>
      <c r="C20" s="23" t="s">
        <v>48</v>
      </c>
      <c r="D20" s="20" t="s">
        <v>49</v>
      </c>
      <c r="E20" s="24">
        <v>1</v>
      </c>
      <c r="F20" s="21">
        <v>0</v>
      </c>
      <c r="G20" s="62">
        <v>3.2</v>
      </c>
      <c r="H20" s="21">
        <f t="shared" si="6"/>
        <v>0</v>
      </c>
      <c r="I20" s="62">
        <v>115.25</v>
      </c>
      <c r="J20" s="62">
        <v>0</v>
      </c>
      <c r="K20" s="22">
        <f t="shared" si="0"/>
        <v>115.25</v>
      </c>
      <c r="L20" s="21">
        <f t="shared" si="1"/>
        <v>0</v>
      </c>
      <c r="M20" s="21">
        <f t="shared" si="2"/>
        <v>0</v>
      </c>
      <c r="N20" s="21">
        <f t="shared" si="3"/>
        <v>115.25</v>
      </c>
      <c r="O20" s="21">
        <f t="shared" si="4"/>
        <v>0</v>
      </c>
      <c r="P20" s="21">
        <f t="shared" si="5"/>
        <v>115.25</v>
      </c>
    </row>
    <row r="21" spans="1:16" ht="15">
      <c r="A21" s="17"/>
      <c r="B21" s="17"/>
      <c r="C21" s="61" t="s">
        <v>51</v>
      </c>
      <c r="D21" s="61"/>
      <c r="E21" s="61"/>
      <c r="F21" s="61"/>
      <c r="G21" s="62">
        <v>0</v>
      </c>
      <c r="H21" s="21">
        <f t="shared" si="6"/>
        <v>0</v>
      </c>
      <c r="I21" s="62">
        <v>0</v>
      </c>
      <c r="J21" s="62">
        <v>0</v>
      </c>
      <c r="K21" s="22">
        <f t="shared" si="0"/>
        <v>0</v>
      </c>
      <c r="L21" s="21">
        <f t="shared" si="1"/>
        <v>0</v>
      </c>
      <c r="M21" s="21">
        <f t="shared" si="2"/>
        <v>0</v>
      </c>
      <c r="N21" s="21">
        <f t="shared" si="3"/>
        <v>0</v>
      </c>
      <c r="O21" s="21">
        <f t="shared" si="4"/>
        <v>0</v>
      </c>
      <c r="P21" s="21">
        <f t="shared" si="5"/>
        <v>0</v>
      </c>
    </row>
    <row r="22" spans="1:16" ht="25.5">
      <c r="A22" s="18">
        <v>1</v>
      </c>
      <c r="B22" s="18" t="s">
        <v>18</v>
      </c>
      <c r="C22" s="23" t="s">
        <v>52</v>
      </c>
      <c r="D22" s="20" t="s">
        <v>53</v>
      </c>
      <c r="E22" s="24">
        <v>1</v>
      </c>
      <c r="F22" s="21">
        <v>35.97</v>
      </c>
      <c r="G22" s="62">
        <v>3.2</v>
      </c>
      <c r="H22" s="21">
        <f t="shared" si="6"/>
        <v>115.1</v>
      </c>
      <c r="I22" s="62">
        <v>737.61</v>
      </c>
      <c r="J22" s="62">
        <v>5.76</v>
      </c>
      <c r="K22" s="22">
        <f t="shared" si="0"/>
        <v>858.47</v>
      </c>
      <c r="L22" s="21">
        <f t="shared" si="1"/>
        <v>35.97</v>
      </c>
      <c r="M22" s="21">
        <f t="shared" si="2"/>
        <v>115.1</v>
      </c>
      <c r="N22" s="21">
        <f t="shared" si="3"/>
        <v>737.61</v>
      </c>
      <c r="O22" s="21">
        <f t="shared" si="4"/>
        <v>5.76</v>
      </c>
      <c r="P22" s="21">
        <f t="shared" si="5"/>
        <v>858.47</v>
      </c>
    </row>
    <row r="23" spans="1:16">
      <c r="A23" s="18">
        <v>2</v>
      </c>
      <c r="B23" s="18" t="s">
        <v>18</v>
      </c>
      <c r="C23" s="23" t="s">
        <v>55</v>
      </c>
      <c r="D23" s="20" t="s">
        <v>19</v>
      </c>
      <c r="E23" s="24">
        <v>20</v>
      </c>
      <c r="F23" s="21">
        <v>0.72</v>
      </c>
      <c r="G23" s="62">
        <v>3.2</v>
      </c>
      <c r="H23" s="21">
        <f t="shared" si="6"/>
        <v>2.2999999999999998</v>
      </c>
      <c r="I23" s="62">
        <v>3.07</v>
      </c>
      <c r="J23" s="62">
        <v>0.23</v>
      </c>
      <c r="K23" s="22">
        <f t="shared" si="0"/>
        <v>5.6</v>
      </c>
      <c r="L23" s="21">
        <f t="shared" si="1"/>
        <v>14.4</v>
      </c>
      <c r="M23" s="21">
        <f t="shared" si="2"/>
        <v>46</v>
      </c>
      <c r="N23" s="21">
        <f t="shared" si="3"/>
        <v>61.4</v>
      </c>
      <c r="O23" s="21">
        <f t="shared" si="4"/>
        <v>4.5999999999999996</v>
      </c>
      <c r="P23" s="21">
        <f t="shared" si="5"/>
        <v>112</v>
      </c>
    </row>
    <row r="24" spans="1:16">
      <c r="A24" s="18">
        <v>2</v>
      </c>
      <c r="B24" s="18" t="s">
        <v>18</v>
      </c>
      <c r="C24" s="23" t="s">
        <v>54</v>
      </c>
      <c r="D24" s="20" t="s">
        <v>53</v>
      </c>
      <c r="E24" s="24">
        <v>1</v>
      </c>
      <c r="F24" s="21">
        <v>11.99</v>
      </c>
      <c r="G24" s="62">
        <v>3.2</v>
      </c>
      <c r="H24" s="21">
        <f t="shared" si="6"/>
        <v>38.369999999999997</v>
      </c>
      <c r="I24" s="62">
        <v>0</v>
      </c>
      <c r="J24" s="62">
        <v>0</v>
      </c>
      <c r="K24" s="22">
        <f t="shared" si="0"/>
        <v>38.369999999999997</v>
      </c>
      <c r="L24" s="21">
        <f t="shared" si="1"/>
        <v>11.99</v>
      </c>
      <c r="M24" s="21">
        <f t="shared" si="2"/>
        <v>38.369999999999997</v>
      </c>
      <c r="N24" s="21">
        <f t="shared" si="3"/>
        <v>0</v>
      </c>
      <c r="O24" s="21">
        <f t="shared" si="4"/>
        <v>0</v>
      </c>
      <c r="P24" s="21">
        <f t="shared" si="5"/>
        <v>38.369999999999997</v>
      </c>
    </row>
    <row r="25" spans="1:16" ht="21" customHeight="1">
      <c r="A25" s="28"/>
      <c r="B25" s="28"/>
      <c r="C25" s="29" t="s">
        <v>20</v>
      </c>
      <c r="D25" s="30"/>
      <c r="E25" s="30"/>
      <c r="F25" s="31"/>
      <c r="G25" s="31"/>
      <c r="H25" s="31"/>
      <c r="I25" s="60"/>
      <c r="J25" s="60"/>
      <c r="K25" s="31"/>
      <c r="L25" s="32">
        <f>SUM(L15:L24)</f>
        <v>149.72</v>
      </c>
      <c r="M25" s="32">
        <f>SUM(M15:M24)</f>
        <v>477.59</v>
      </c>
      <c r="N25" s="32">
        <f>SUM(N15:N24)</f>
        <v>1145.82</v>
      </c>
      <c r="O25" s="32">
        <f>SUM(O15:O24)</f>
        <v>22.2</v>
      </c>
      <c r="P25" s="32">
        <f>SUM(P15:P24)</f>
        <v>1645.61</v>
      </c>
    </row>
    <row r="26" spans="1:16">
      <c r="A26" s="19"/>
      <c r="B26" s="19"/>
      <c r="C26" s="23" t="s">
        <v>21</v>
      </c>
      <c r="D26" s="33">
        <v>0.05</v>
      </c>
      <c r="E26" s="18"/>
      <c r="F26" s="34"/>
      <c r="G26" s="34"/>
      <c r="H26" s="34"/>
      <c r="I26" s="34"/>
      <c r="J26" s="34"/>
      <c r="K26" s="34"/>
      <c r="L26" s="25"/>
      <c r="M26" s="35"/>
      <c r="N26" s="21">
        <f>ROUND(D26*N25,2)</f>
        <v>57.29</v>
      </c>
      <c r="O26" s="21"/>
      <c r="P26" s="21">
        <f>N26</f>
        <v>57.29</v>
      </c>
    </row>
    <row r="27" spans="1:16" ht="21" customHeight="1">
      <c r="A27" s="53" t="s">
        <v>22</v>
      </c>
      <c r="B27" s="53"/>
      <c r="C27" s="54" t="s">
        <v>23</v>
      </c>
      <c r="D27" s="55"/>
      <c r="E27" s="55"/>
      <c r="F27" s="56"/>
      <c r="G27" s="27"/>
      <c r="H27" s="27"/>
      <c r="I27" s="27"/>
      <c r="J27" s="27"/>
      <c r="K27" s="27"/>
      <c r="L27" s="57"/>
      <c r="M27" s="27">
        <f>M25</f>
        <v>477.59</v>
      </c>
      <c r="N27" s="27">
        <f>N25+N26</f>
        <v>1203.1099999999999</v>
      </c>
      <c r="O27" s="27">
        <f>O25</f>
        <v>22.2</v>
      </c>
      <c r="P27" s="27">
        <f>P25+P26</f>
        <v>1702.9</v>
      </c>
    </row>
    <row r="28" spans="1:16" s="51" customFormat="1" ht="16.5">
      <c r="A28" s="289" t="s">
        <v>29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1"/>
      <c r="O28" s="58">
        <v>0.06</v>
      </c>
      <c r="P28" s="59">
        <f>ROUND(O28*P26,2)</f>
        <v>3.44</v>
      </c>
    </row>
    <row r="29" spans="1:16" s="52" customFormat="1" ht="16.5">
      <c r="A29" s="285" t="s">
        <v>30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7"/>
      <c r="O29" s="58">
        <v>0.04</v>
      </c>
      <c r="P29" s="59">
        <f>ROUND(O29*P26,2)</f>
        <v>2.29</v>
      </c>
    </row>
    <row r="30" spans="1:16" s="52" customFormat="1" ht="16.5">
      <c r="A30" s="282" t="s">
        <v>31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4"/>
      <c r="O30" s="58">
        <v>0.2359</v>
      </c>
      <c r="P30" s="59">
        <f>ROUND(0.2359*M27,2)</f>
        <v>112.66</v>
      </c>
    </row>
    <row r="31" spans="1:16" s="52" customFormat="1" ht="16.5">
      <c r="A31" s="282" t="s">
        <v>32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4"/>
      <c r="O31" s="58"/>
      <c r="P31" s="59">
        <f>P27+P28+P29+P30</f>
        <v>1821.29</v>
      </c>
    </row>
    <row r="32" spans="1:16" s="52" customFormat="1" ht="16.5">
      <c r="A32" s="285" t="s">
        <v>56</v>
      </c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7"/>
      <c r="O32" s="58"/>
      <c r="P32" s="59">
        <f>0.21*P31</f>
        <v>382.47</v>
      </c>
    </row>
    <row r="33" spans="1:19" s="52" customFormat="1" ht="16.5">
      <c r="A33" s="285" t="s">
        <v>33</v>
      </c>
      <c r="B33" s="286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7"/>
      <c r="O33" s="58"/>
      <c r="P33" s="59">
        <f>P32+P31</f>
        <v>2203.7600000000002</v>
      </c>
    </row>
    <row r="34" spans="1:19" ht="21" customHeight="1"/>
    <row r="35" spans="1:19" ht="13.5">
      <c r="C35" s="37" t="s">
        <v>24</v>
      </c>
      <c r="D35" s="1"/>
      <c r="E35" s="1"/>
      <c r="F35" s="1"/>
      <c r="H35" s="38"/>
      <c r="M35" s="39" t="s">
        <v>25</v>
      </c>
      <c r="N35" s="40"/>
      <c r="O35" s="41"/>
      <c r="P35" s="41"/>
      <c r="R35" s="26"/>
      <c r="S35" s="26"/>
    </row>
    <row r="36" spans="1:19" s="45" customFormat="1" ht="13.5">
      <c r="A36" s="42"/>
      <c r="B36" s="42"/>
      <c r="C36" s="43" t="s">
        <v>26</v>
      </c>
      <c r="D36" s="44"/>
      <c r="E36" s="44"/>
      <c r="F36" s="44"/>
      <c r="H36" s="46"/>
      <c r="M36" s="44" t="s">
        <v>26</v>
      </c>
      <c r="N36" s="47"/>
      <c r="O36" s="48"/>
      <c r="P36" s="48"/>
      <c r="R36" s="49"/>
      <c r="S36" s="49"/>
    </row>
    <row r="37" spans="1:19" s="45" customFormat="1" ht="13.5">
      <c r="A37" s="42"/>
      <c r="B37" s="42"/>
      <c r="C37" s="43"/>
      <c r="D37" s="44"/>
      <c r="E37" s="44"/>
      <c r="F37" s="44"/>
      <c r="H37" s="46"/>
      <c r="M37" s="44"/>
      <c r="N37" s="47"/>
      <c r="O37" s="48"/>
      <c r="P37" s="48"/>
      <c r="R37" s="49"/>
      <c r="S37" s="49"/>
    </row>
    <row r="38" spans="1:19" ht="13.5">
      <c r="C38" s="1"/>
      <c r="D38" s="1"/>
      <c r="E38" s="1"/>
      <c r="F38" s="1"/>
      <c r="H38" s="38"/>
      <c r="M38" s="1" t="s">
        <v>27</v>
      </c>
      <c r="N38" s="38"/>
      <c r="O38" s="50"/>
      <c r="P38" s="50"/>
      <c r="Q38" s="1"/>
      <c r="R38" s="26"/>
      <c r="S38" s="26"/>
    </row>
    <row r="39" spans="1:19" ht="21" customHeight="1"/>
    <row r="40" spans="1:19" ht="21" customHeight="1"/>
    <row r="41" spans="1:19" ht="21" customHeight="1"/>
    <row r="42" spans="1:19" ht="21" customHeight="1"/>
    <row r="43" spans="1:19" ht="21" customHeight="1"/>
    <row r="44" spans="1:19" ht="21" customHeight="1"/>
    <row r="45" spans="1:19" ht="21" customHeight="1"/>
    <row r="46" spans="1:19" ht="21" customHeight="1"/>
    <row r="47" spans="1:19" ht="21" customHeight="1"/>
    <row r="48" spans="1:1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</sheetData>
  <mergeCells count="28">
    <mergeCell ref="A1:P1"/>
    <mergeCell ref="A2:P2"/>
    <mergeCell ref="O7:P7"/>
    <mergeCell ref="C8:L8"/>
    <mergeCell ref="A10:A12"/>
    <mergeCell ref="B10:B12"/>
    <mergeCell ref="C10:C12"/>
    <mergeCell ref="D10:D12"/>
    <mergeCell ref="E10:E12"/>
    <mergeCell ref="F10:K10"/>
    <mergeCell ref="L10:P10"/>
    <mergeCell ref="F11:F12"/>
    <mergeCell ref="G11:G12"/>
    <mergeCell ref="H11:H12"/>
    <mergeCell ref="I11:I12"/>
    <mergeCell ref="J11:J12"/>
    <mergeCell ref="A32:N32"/>
    <mergeCell ref="A33:N33"/>
    <mergeCell ref="P11:P12"/>
    <mergeCell ref="A28:N28"/>
    <mergeCell ref="A29:N29"/>
    <mergeCell ref="A30:N30"/>
    <mergeCell ref="A31:N31"/>
    <mergeCell ref="K11:K12"/>
    <mergeCell ref="L11:L12"/>
    <mergeCell ref="M11:M12"/>
    <mergeCell ref="N11:N12"/>
    <mergeCell ref="O11:O12"/>
  </mergeCells>
  <printOptions horizontalCentered="1" verticalCentered="1"/>
  <pageMargins left="0.23622047244094491" right="0.23622047244094491" top="0.74803149606299213" bottom="0.35433070866141736" header="0.31496062992125984" footer="0.31496062992125984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zoomScale="99" zoomScaleNormal="99" workbookViewId="0">
      <selection activeCell="A2" sqref="A2:G2"/>
    </sheetView>
  </sheetViews>
  <sheetFormatPr defaultRowHeight="15"/>
  <cols>
    <col min="1" max="1" width="8.140625" style="118" customWidth="1"/>
    <col min="2" max="2" width="11" style="118" customWidth="1"/>
    <col min="3" max="3" width="54.42578125" style="118" customWidth="1"/>
    <col min="4" max="4" width="14.85546875" style="118" customWidth="1"/>
    <col min="5" max="5" width="12.28515625" style="118" hidden="1" customWidth="1"/>
    <col min="6" max="6" width="14" style="119" hidden="1" customWidth="1"/>
    <col min="7" max="7" width="12.85546875" style="119" hidden="1" customWidth="1"/>
    <col min="8" max="10" width="0" style="117" hidden="1" customWidth="1"/>
    <col min="11" max="12" width="9.140625" style="117"/>
    <col min="13" max="16384" width="9.140625" style="116"/>
  </cols>
  <sheetData>
    <row r="1" spans="1:12">
      <c r="D1" s="125"/>
      <c r="E1" s="125"/>
      <c r="F1" s="125"/>
      <c r="G1" s="125"/>
    </row>
    <row r="2" spans="1:12" s="122" customFormat="1" ht="21" customHeight="1">
      <c r="A2" s="313" t="s">
        <v>316</v>
      </c>
      <c r="B2" s="313"/>
      <c r="C2" s="313"/>
      <c r="D2" s="313"/>
      <c r="E2" s="313"/>
      <c r="F2" s="313"/>
      <c r="G2" s="313"/>
      <c r="H2" s="117"/>
      <c r="I2" s="117"/>
      <c r="J2" s="117"/>
      <c r="K2" s="117"/>
      <c r="L2" s="117"/>
    </row>
    <row r="3" spans="1:12" s="123" customFormat="1">
      <c r="A3" s="314"/>
      <c r="B3" s="314"/>
      <c r="C3" s="314"/>
      <c r="D3" s="314"/>
      <c r="E3" s="314"/>
      <c r="F3" s="314"/>
      <c r="G3" s="314"/>
      <c r="H3" s="124"/>
      <c r="I3" s="124"/>
      <c r="J3" s="124"/>
      <c r="K3" s="124"/>
      <c r="L3" s="124"/>
    </row>
    <row r="4" spans="1:12" s="122" customFormat="1" ht="18.75" customHeight="1">
      <c r="A4" s="324" t="s">
        <v>197</v>
      </c>
      <c r="B4" s="324"/>
      <c r="C4" s="325" t="s">
        <v>196</v>
      </c>
      <c r="D4" s="325"/>
      <c r="E4" s="325"/>
      <c r="F4" s="325"/>
      <c r="G4" s="325"/>
      <c r="H4" s="117"/>
      <c r="I4" s="117"/>
      <c r="J4" s="117"/>
      <c r="K4" s="117"/>
      <c r="L4" s="117"/>
    </row>
    <row r="5" spans="1:12" s="122" customFormat="1" ht="43.5" customHeight="1">
      <c r="A5" s="324" t="s">
        <v>195</v>
      </c>
      <c r="B5" s="324"/>
      <c r="C5" s="303" t="s">
        <v>194</v>
      </c>
      <c r="D5" s="303"/>
      <c r="E5" s="303"/>
      <c r="F5" s="303"/>
      <c r="G5" s="303"/>
      <c r="H5" s="117"/>
      <c r="I5" s="117"/>
      <c r="J5" s="117"/>
      <c r="K5" s="117"/>
      <c r="L5" s="117"/>
    </row>
    <row r="6" spans="1:12" s="122" customFormat="1" ht="18.75" customHeight="1">
      <c r="A6" s="324" t="s">
        <v>193</v>
      </c>
      <c r="B6" s="324"/>
      <c r="C6" s="325" t="s">
        <v>192</v>
      </c>
      <c r="D6" s="325"/>
      <c r="E6" s="325"/>
      <c r="F6" s="325"/>
      <c r="G6" s="325"/>
      <c r="H6" s="117"/>
      <c r="I6" s="117"/>
      <c r="J6" s="117"/>
      <c r="K6" s="117"/>
      <c r="L6" s="117"/>
    </row>
    <row r="7" spans="1:12" s="122" customFormat="1" ht="18.75" customHeight="1">
      <c r="A7" s="324" t="s">
        <v>191</v>
      </c>
      <c r="B7" s="324"/>
      <c r="C7" s="303" t="s">
        <v>190</v>
      </c>
      <c r="D7" s="303"/>
      <c r="E7" s="303"/>
      <c r="F7" s="303"/>
      <c r="G7" s="303"/>
      <c r="H7" s="117"/>
      <c r="I7" s="117"/>
      <c r="J7" s="117"/>
      <c r="K7" s="117"/>
      <c r="L7" s="117"/>
    </row>
    <row r="8" spans="1:12" s="122" customFormat="1" hidden="1">
      <c r="A8" s="126"/>
      <c r="B8" s="126"/>
      <c r="C8" s="126"/>
      <c r="D8" s="304" t="s">
        <v>189</v>
      </c>
      <c r="E8" s="304"/>
      <c r="F8" s="304"/>
      <c r="G8" s="162">
        <f>D34</f>
        <v>0</v>
      </c>
      <c r="H8" s="117"/>
      <c r="I8" s="117"/>
      <c r="J8" s="117"/>
      <c r="K8" s="117"/>
      <c r="L8" s="117"/>
    </row>
    <row r="9" spans="1:12" s="122" customFormat="1" hidden="1">
      <c r="A9" s="126"/>
      <c r="B9" s="126"/>
      <c r="C9" s="126"/>
      <c r="D9" s="305" t="s">
        <v>188</v>
      </c>
      <c r="E9" s="305"/>
      <c r="F9" s="305"/>
      <c r="G9" s="163"/>
      <c r="H9" s="117"/>
      <c r="I9" s="117"/>
      <c r="J9" s="117"/>
      <c r="K9" s="117"/>
      <c r="L9" s="117"/>
    </row>
    <row r="10" spans="1:12" s="122" customFormat="1" ht="6.75" hidden="1" customHeight="1">
      <c r="A10" s="126"/>
      <c r="B10" s="126"/>
      <c r="C10" s="126"/>
      <c r="D10" s="127"/>
      <c r="E10" s="127"/>
      <c r="F10" s="127"/>
      <c r="G10" s="128"/>
      <c r="H10" s="117"/>
      <c r="I10" s="117"/>
      <c r="J10" s="117"/>
      <c r="K10" s="117"/>
      <c r="L10" s="117"/>
    </row>
    <row r="11" spans="1:12" s="122" customFormat="1" hidden="1">
      <c r="A11" s="129"/>
      <c r="B11" s="129"/>
      <c r="C11" s="129"/>
      <c r="D11" s="315" t="s">
        <v>198</v>
      </c>
      <c r="E11" s="315"/>
      <c r="F11" s="315"/>
      <c r="G11" s="315"/>
      <c r="H11" s="117"/>
      <c r="I11" s="117"/>
      <c r="J11" s="117"/>
      <c r="K11" s="117"/>
      <c r="L11" s="117"/>
    </row>
    <row r="12" spans="1:12" s="122" customFormat="1" ht="9" customHeight="1">
      <c r="A12" s="129"/>
      <c r="B12" s="129"/>
      <c r="C12" s="129"/>
      <c r="D12" s="130"/>
      <c r="E12" s="131"/>
      <c r="F12" s="131"/>
      <c r="G12" s="131"/>
      <c r="H12" s="117"/>
      <c r="I12" s="117"/>
      <c r="J12" s="117"/>
      <c r="K12" s="117"/>
      <c r="L12" s="117"/>
    </row>
    <row r="13" spans="1:12" ht="16.5" customHeight="1">
      <c r="A13" s="316" t="s">
        <v>87</v>
      </c>
      <c r="B13" s="132"/>
      <c r="C13" s="318" t="s">
        <v>187</v>
      </c>
      <c r="D13" s="133"/>
      <c r="E13" s="321" t="s">
        <v>186</v>
      </c>
      <c r="F13" s="322"/>
      <c r="G13" s="323"/>
    </row>
    <row r="14" spans="1:12" ht="16.5" customHeight="1">
      <c r="A14" s="317"/>
      <c r="B14" s="134" t="s">
        <v>185</v>
      </c>
      <c r="C14" s="319"/>
      <c r="D14" s="135" t="s">
        <v>184</v>
      </c>
      <c r="E14" s="135" t="s">
        <v>183</v>
      </c>
      <c r="F14" s="308" t="s">
        <v>305</v>
      </c>
      <c r="G14" s="307" t="s">
        <v>306</v>
      </c>
    </row>
    <row r="15" spans="1:12" s="121" customFormat="1" ht="16.5" customHeight="1">
      <c r="A15" s="311"/>
      <c r="B15" s="311" t="s">
        <v>182</v>
      </c>
      <c r="C15" s="319"/>
      <c r="D15" s="135" t="s">
        <v>181</v>
      </c>
      <c r="E15" s="135" t="s">
        <v>180</v>
      </c>
      <c r="F15" s="309"/>
      <c r="G15" s="307"/>
      <c r="H15" s="117"/>
      <c r="I15" s="117"/>
      <c r="J15" s="117"/>
      <c r="K15" s="117"/>
      <c r="L15" s="117"/>
    </row>
    <row r="16" spans="1:12" s="121" customFormat="1" ht="16.5" customHeight="1">
      <c r="A16" s="312"/>
      <c r="B16" s="312"/>
      <c r="C16" s="320"/>
      <c r="D16" s="136"/>
      <c r="E16" s="136"/>
      <c r="F16" s="310"/>
      <c r="G16" s="307"/>
      <c r="H16" s="117"/>
      <c r="I16" s="117"/>
      <c r="J16" s="117"/>
      <c r="K16" s="117"/>
      <c r="L16" s="117"/>
    </row>
    <row r="17" spans="1:12" s="121" customFormat="1" ht="20.25" customHeight="1">
      <c r="A17" s="137">
        <v>1</v>
      </c>
      <c r="B17" s="137">
        <v>1</v>
      </c>
      <c r="C17" s="138" t="s">
        <v>199</v>
      </c>
      <c r="D17" s="139"/>
      <c r="E17" s="139"/>
      <c r="F17" s="139"/>
      <c r="G17" s="139"/>
      <c r="H17" s="117"/>
      <c r="I17" s="117"/>
      <c r="J17" s="117"/>
      <c r="K17" s="117"/>
      <c r="L17" s="117"/>
    </row>
    <row r="18" spans="1:12" s="121" customFormat="1" ht="20.25" customHeight="1">
      <c r="A18" s="137">
        <v>2</v>
      </c>
      <c r="B18" s="137">
        <v>2</v>
      </c>
      <c r="C18" s="138" t="s">
        <v>200</v>
      </c>
      <c r="D18" s="164"/>
      <c r="E18" s="164"/>
      <c r="F18" s="164"/>
      <c r="G18" s="164"/>
      <c r="H18" s="117"/>
      <c r="I18" s="117"/>
      <c r="J18" s="117"/>
      <c r="K18" s="117"/>
      <c r="L18" s="117"/>
    </row>
    <row r="19" spans="1:12" s="121" customFormat="1" ht="20.25" customHeight="1">
      <c r="A19" s="137">
        <v>3</v>
      </c>
      <c r="B19" s="137" t="s">
        <v>201</v>
      </c>
      <c r="C19" s="138" t="s">
        <v>202</v>
      </c>
      <c r="D19" s="165"/>
      <c r="E19" s="165"/>
      <c r="F19" s="165"/>
      <c r="G19" s="165"/>
      <c r="H19" s="117"/>
      <c r="I19" s="117"/>
      <c r="J19" s="117"/>
      <c r="K19" s="117"/>
      <c r="L19" s="117"/>
    </row>
    <row r="20" spans="1:12" s="121" customFormat="1" ht="20.25" customHeight="1">
      <c r="A20" s="137">
        <v>4</v>
      </c>
      <c r="B20" s="137" t="s">
        <v>203</v>
      </c>
      <c r="C20" s="138" t="s">
        <v>204</v>
      </c>
      <c r="D20" s="165"/>
      <c r="E20" s="165"/>
      <c r="F20" s="165"/>
      <c r="G20" s="165"/>
      <c r="H20" s="117"/>
      <c r="I20" s="117"/>
      <c r="J20" s="117"/>
      <c r="K20" s="117"/>
      <c r="L20" s="117"/>
    </row>
    <row r="21" spans="1:12" s="121" customFormat="1" ht="20.25" customHeight="1">
      <c r="A21" s="137">
        <v>5</v>
      </c>
      <c r="B21" s="137">
        <v>4</v>
      </c>
      <c r="C21" s="138" t="s">
        <v>206</v>
      </c>
      <c r="D21" s="164"/>
      <c r="E21" s="164"/>
      <c r="F21" s="164"/>
      <c r="G21" s="164"/>
      <c r="H21" s="117"/>
      <c r="I21" s="117"/>
      <c r="J21" s="117"/>
      <c r="K21" s="117"/>
      <c r="L21" s="117"/>
    </row>
    <row r="22" spans="1:12" s="121" customFormat="1" ht="20.25" customHeight="1">
      <c r="A22" s="137">
        <v>6</v>
      </c>
      <c r="B22" s="137">
        <v>5</v>
      </c>
      <c r="C22" s="138" t="s">
        <v>207</v>
      </c>
      <c r="D22" s="165"/>
      <c r="E22" s="165"/>
      <c r="F22" s="165"/>
      <c r="G22" s="165"/>
      <c r="H22" s="117"/>
      <c r="I22" s="117"/>
      <c r="J22" s="117"/>
      <c r="K22" s="117"/>
      <c r="L22" s="117"/>
    </row>
    <row r="23" spans="1:12" s="121" customFormat="1" ht="30">
      <c r="A23" s="137">
        <v>7</v>
      </c>
      <c r="B23" s="137" t="s">
        <v>208</v>
      </c>
      <c r="C23" s="230" t="s">
        <v>209</v>
      </c>
      <c r="D23" s="164"/>
      <c r="E23" s="164"/>
      <c r="F23" s="164"/>
      <c r="G23" s="164"/>
      <c r="H23" s="117"/>
      <c r="I23" s="117"/>
      <c r="J23" s="117"/>
      <c r="K23" s="117"/>
      <c r="L23" s="117"/>
    </row>
    <row r="24" spans="1:12" s="121" customFormat="1" ht="20.25" customHeight="1">
      <c r="A24" s="137">
        <v>8</v>
      </c>
      <c r="B24" s="137" t="s">
        <v>210</v>
      </c>
      <c r="C24" s="138" t="s">
        <v>166</v>
      </c>
      <c r="D24" s="164"/>
      <c r="E24" s="164"/>
      <c r="F24" s="164"/>
      <c r="G24" s="164"/>
      <c r="H24" s="117"/>
      <c r="I24" s="117"/>
      <c r="J24" s="117"/>
      <c r="K24" s="117"/>
      <c r="L24" s="117"/>
    </row>
    <row r="25" spans="1:12" s="121" customFormat="1" ht="20.25" customHeight="1">
      <c r="A25" s="137">
        <v>9</v>
      </c>
      <c r="B25" s="137" t="s">
        <v>211</v>
      </c>
      <c r="C25" s="138" t="s">
        <v>212</v>
      </c>
      <c r="D25" s="164"/>
      <c r="E25" s="164"/>
      <c r="F25" s="164"/>
      <c r="G25" s="164"/>
      <c r="H25" s="117"/>
      <c r="I25" s="117"/>
      <c r="J25" s="117"/>
      <c r="K25" s="117"/>
      <c r="L25" s="117"/>
    </row>
    <row r="26" spans="1:12" ht="20.25" customHeight="1">
      <c r="A26" s="140">
        <v>10</v>
      </c>
      <c r="B26" s="141">
        <v>7</v>
      </c>
      <c r="C26" s="231" t="s">
        <v>214</v>
      </c>
      <c r="D26" s="198"/>
      <c r="E26" s="199"/>
      <c r="F26" s="199"/>
      <c r="G26" s="199"/>
    </row>
    <row r="27" spans="1:12" ht="20.25" customHeight="1">
      <c r="A27" s="140">
        <v>11</v>
      </c>
      <c r="B27" s="141">
        <v>8</v>
      </c>
      <c r="C27" s="231" t="s">
        <v>215</v>
      </c>
      <c r="D27" s="198"/>
      <c r="E27" s="199"/>
      <c r="F27" s="199"/>
      <c r="G27" s="199"/>
    </row>
    <row r="28" spans="1:12" ht="20.25" customHeight="1">
      <c r="A28" s="182">
        <v>12</v>
      </c>
      <c r="B28" s="183">
        <v>9</v>
      </c>
      <c r="C28" s="232" t="s">
        <v>225</v>
      </c>
      <c r="D28" s="201"/>
      <c r="E28" s="200"/>
      <c r="F28" s="200"/>
      <c r="G28" s="200"/>
    </row>
    <row r="29" spans="1:12" ht="20.25" customHeight="1">
      <c r="A29" s="278">
        <v>13</v>
      </c>
      <c r="B29" s="279">
        <v>10</v>
      </c>
      <c r="C29" s="273" t="s">
        <v>216</v>
      </c>
      <c r="D29" s="198"/>
      <c r="E29" s="199"/>
      <c r="F29" s="199"/>
      <c r="G29" s="199"/>
    </row>
    <row r="30" spans="1:12" ht="20.25" customHeight="1" thickBot="1">
      <c r="A30" s="280">
        <v>14</v>
      </c>
      <c r="B30" s="281">
        <v>11</v>
      </c>
      <c r="C30" s="277" t="s">
        <v>309</v>
      </c>
      <c r="D30" s="211"/>
      <c r="E30" s="210"/>
      <c r="F30" s="210"/>
      <c r="G30" s="210"/>
    </row>
    <row r="31" spans="1:12" ht="20.25" customHeight="1" thickTop="1">
      <c r="A31" s="142"/>
      <c r="B31" s="143"/>
      <c r="C31" s="143" t="s">
        <v>71</v>
      </c>
      <c r="D31" s="144">
        <f>SUM(D17:D29)</f>
        <v>0</v>
      </c>
      <c r="E31" s="144">
        <f>SUM(E17:E29)</f>
        <v>0</v>
      </c>
      <c r="F31" s="144">
        <f>SUM(F17:F29)</f>
        <v>0</v>
      </c>
      <c r="G31" s="144">
        <f>SUM(G17:G29)</f>
        <v>0</v>
      </c>
    </row>
    <row r="32" spans="1:12" ht="20.25" customHeight="1">
      <c r="A32" s="145"/>
      <c r="B32" s="146"/>
      <c r="C32" s="146" t="s">
        <v>303</v>
      </c>
      <c r="D32" s="233"/>
      <c r="E32" s="147"/>
      <c r="F32" s="148"/>
      <c r="G32" s="148"/>
    </row>
    <row r="33" spans="1:7" ht="20.25" customHeight="1">
      <c r="A33" s="145"/>
      <c r="B33" s="146"/>
      <c r="C33" s="146" t="s">
        <v>304</v>
      </c>
      <c r="D33" s="233"/>
      <c r="E33" s="149"/>
      <c r="F33" s="148"/>
      <c r="G33" s="148"/>
    </row>
    <row r="34" spans="1:7" ht="20.25" customHeight="1">
      <c r="A34" s="142"/>
      <c r="B34" s="143"/>
      <c r="C34" s="143" t="s">
        <v>179</v>
      </c>
      <c r="D34" s="144">
        <f>D33+D32+D31</f>
        <v>0</v>
      </c>
      <c r="E34" s="150"/>
      <c r="F34" s="151"/>
      <c r="G34" s="151"/>
    </row>
    <row r="35" spans="1:7" ht="20.25" customHeight="1">
      <c r="A35" s="169"/>
      <c r="B35" s="169"/>
      <c r="C35" s="173" t="s">
        <v>56</v>
      </c>
      <c r="D35" s="174">
        <f>D34*0.21</f>
        <v>0</v>
      </c>
      <c r="E35" s="170"/>
      <c r="F35" s="171"/>
      <c r="G35" s="171"/>
    </row>
    <row r="36" spans="1:7" ht="20.25" customHeight="1">
      <c r="A36" s="169"/>
      <c r="B36" s="169"/>
      <c r="C36" s="169" t="s">
        <v>213</v>
      </c>
      <c r="D36" s="172">
        <f>D34+D35</f>
        <v>0</v>
      </c>
      <c r="E36" s="170"/>
      <c r="F36" s="171"/>
      <c r="G36" s="171"/>
    </row>
    <row r="37" spans="1:7">
      <c r="A37" s="152"/>
      <c r="B37" s="152"/>
      <c r="C37" s="152"/>
      <c r="D37" s="155"/>
      <c r="E37" s="153"/>
      <c r="F37" s="154"/>
      <c r="G37" s="154"/>
    </row>
    <row r="38" spans="1:7" s="117" customFormat="1">
      <c r="A38" s="152"/>
      <c r="B38" s="152"/>
      <c r="C38" s="152"/>
      <c r="D38" s="156"/>
      <c r="E38" s="153"/>
      <c r="F38" s="154"/>
      <c r="G38" s="154"/>
    </row>
    <row r="39" spans="1:7" s="117" customFormat="1">
      <c r="A39" s="152"/>
      <c r="B39" s="152"/>
      <c r="C39" s="152"/>
      <c r="D39" s="156"/>
      <c r="E39" s="153"/>
      <c r="F39" s="154"/>
      <c r="G39" s="154"/>
    </row>
    <row r="40" spans="1:7" s="120" customFormat="1" ht="30.75" hidden="1" customHeight="1" thickBot="1">
      <c r="A40" s="157"/>
      <c r="B40" s="157"/>
      <c r="C40" s="158" t="s">
        <v>178</v>
      </c>
      <c r="D40" s="306"/>
      <c r="E40" s="306"/>
      <c r="F40" s="306"/>
      <c r="G40" s="306"/>
    </row>
    <row r="41" spans="1:7" s="120" customFormat="1" ht="15.75" hidden="1" thickTop="1">
      <c r="A41" s="157"/>
      <c r="B41" s="157"/>
      <c r="C41" s="158"/>
      <c r="D41" s="301" t="s">
        <v>176</v>
      </c>
      <c r="E41" s="301"/>
      <c r="F41" s="301"/>
      <c r="G41" s="301"/>
    </row>
    <row r="42" spans="1:7" s="120" customFormat="1" hidden="1">
      <c r="A42" s="157"/>
      <c r="B42" s="157"/>
      <c r="C42" s="158"/>
      <c r="D42" s="159"/>
      <c r="E42" s="157"/>
      <c r="F42" s="157"/>
      <c r="G42" s="157"/>
    </row>
    <row r="43" spans="1:7" s="120" customFormat="1" ht="35.25" hidden="1" customHeight="1" thickBot="1">
      <c r="A43" s="157"/>
      <c r="B43" s="157"/>
      <c r="C43" s="158" t="s">
        <v>177</v>
      </c>
      <c r="D43" s="306"/>
      <c r="E43" s="306"/>
      <c r="F43" s="306"/>
      <c r="G43" s="306"/>
    </row>
    <row r="44" spans="1:7" s="120" customFormat="1" ht="15.75" hidden="1" thickTop="1">
      <c r="A44" s="157"/>
      <c r="B44" s="157"/>
      <c r="C44" s="158"/>
      <c r="D44" s="301" t="s">
        <v>176</v>
      </c>
      <c r="E44" s="301"/>
      <c r="F44" s="301"/>
      <c r="G44" s="301"/>
    </row>
    <row r="45" spans="1:7" s="120" customFormat="1" hidden="1">
      <c r="A45" s="157"/>
      <c r="B45" s="157"/>
      <c r="C45" s="158"/>
      <c r="D45" s="159"/>
      <c r="E45" s="157"/>
      <c r="F45" s="157"/>
      <c r="G45" s="157"/>
    </row>
    <row r="46" spans="1:7" s="120" customFormat="1" hidden="1">
      <c r="A46" s="157"/>
      <c r="B46" s="157"/>
      <c r="C46" s="158" t="s">
        <v>143</v>
      </c>
      <c r="D46" s="302"/>
      <c r="E46" s="302"/>
      <c r="F46" s="302"/>
      <c r="G46" s="302"/>
    </row>
    <row r="47" spans="1:7" hidden="1">
      <c r="A47" s="160"/>
      <c r="B47" s="160"/>
      <c r="C47" s="160"/>
      <c r="D47" s="160"/>
      <c r="E47" s="160"/>
      <c r="F47" s="161"/>
      <c r="G47" s="161"/>
    </row>
    <row r="48" spans="1:7" hidden="1">
      <c r="A48" s="160"/>
      <c r="B48" s="160"/>
      <c r="C48" s="160"/>
      <c r="D48" s="160"/>
      <c r="E48" s="160"/>
      <c r="F48" s="161"/>
      <c r="G48" s="161"/>
    </row>
  </sheetData>
  <mergeCells count="24">
    <mergeCell ref="B15:B16"/>
    <mergeCell ref="A2:G2"/>
    <mergeCell ref="A3:G3"/>
    <mergeCell ref="D11:G11"/>
    <mergeCell ref="A13:A16"/>
    <mergeCell ref="C13:C16"/>
    <mergeCell ref="E13:G13"/>
    <mergeCell ref="A4:B4"/>
    <mergeCell ref="C4:G4"/>
    <mergeCell ref="A5:B5"/>
    <mergeCell ref="C5:G5"/>
    <mergeCell ref="A6:B6"/>
    <mergeCell ref="A7:B7"/>
    <mergeCell ref="C6:G6"/>
    <mergeCell ref="D44:G44"/>
    <mergeCell ref="D46:G46"/>
    <mergeCell ref="C7:G7"/>
    <mergeCell ref="D8:F8"/>
    <mergeCell ref="D9:F9"/>
    <mergeCell ref="D40:G40"/>
    <mergeCell ref="D41:G41"/>
    <mergeCell ref="G14:G16"/>
    <mergeCell ref="F14:F16"/>
    <mergeCell ref="D43:G43"/>
  </mergeCells>
  <printOptions horizontalCentered="1" verticalCentered="1"/>
  <pageMargins left="0.51181102362204722" right="0.31496062992125984" top="0.35433070866141736" bottom="0.15748031496062992" header="0.31496062992125984" footer="0.31496062992125984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B17" sqref="B17"/>
    </sheetView>
  </sheetViews>
  <sheetFormatPr defaultColWidth="9.28515625" defaultRowHeight="12.75"/>
  <cols>
    <col min="1" max="1" width="9.85546875" style="66" customWidth="1"/>
    <col min="2" max="2" width="54.7109375" style="65" customWidth="1"/>
    <col min="3" max="3" width="11.28515625" style="64" customWidth="1"/>
    <col min="4" max="4" width="13.28515625" style="64" customWidth="1"/>
    <col min="5" max="16384" width="9.28515625" style="63"/>
  </cols>
  <sheetData>
    <row r="1" spans="1:4" ht="21.75" customHeight="1">
      <c r="A1" s="329" t="s">
        <v>318</v>
      </c>
      <c r="B1" s="329"/>
      <c r="C1" s="329"/>
      <c r="D1" s="329"/>
    </row>
    <row r="2" spans="1:4" s="67" customFormat="1" ht="15">
      <c r="A2" s="330" t="s">
        <v>315</v>
      </c>
      <c r="B2" s="331"/>
      <c r="C2" s="329"/>
      <c r="D2" s="329"/>
    </row>
    <row r="3" spans="1:4" s="67" customFormat="1" ht="15">
      <c r="A3" s="214"/>
      <c r="B3" s="215"/>
      <c r="C3" s="213"/>
      <c r="D3" s="213"/>
    </row>
    <row r="4" spans="1:4" s="67" customFormat="1">
      <c r="A4" s="332" t="s">
        <v>91</v>
      </c>
      <c r="B4" s="332"/>
      <c r="C4" s="332"/>
      <c r="D4" s="332"/>
    </row>
    <row r="5" spans="1:4" s="67" customFormat="1" ht="27.75" customHeight="1">
      <c r="A5" s="332" t="s">
        <v>90</v>
      </c>
      <c r="B5" s="332"/>
      <c r="C5" s="332"/>
      <c r="D5" s="332"/>
    </row>
    <row r="6" spans="1:4" s="67" customFormat="1" ht="12.75" customHeight="1">
      <c r="A6" s="83" t="s">
        <v>89</v>
      </c>
      <c r="B6" s="82"/>
      <c r="C6" s="84"/>
      <c r="D6" s="84"/>
    </row>
    <row r="7" spans="1:4" s="67" customFormat="1" ht="12.75" customHeight="1">
      <c r="A7" s="83" t="s">
        <v>88</v>
      </c>
      <c r="B7" s="82"/>
      <c r="C7" s="81"/>
      <c r="D7" s="81"/>
    </row>
    <row r="8" spans="1:4" s="67" customFormat="1" ht="12.75" customHeight="1">
      <c r="A8" s="80"/>
      <c r="B8" s="79"/>
      <c r="C8" s="78"/>
      <c r="D8" s="78"/>
    </row>
    <row r="9" spans="1:4" s="77" customFormat="1">
      <c r="A9" s="333"/>
      <c r="B9" s="333"/>
      <c r="C9" s="333"/>
      <c r="D9" s="333"/>
    </row>
    <row r="10" spans="1:4" s="76" customFormat="1"/>
    <row r="11" spans="1:4" s="73" customFormat="1" ht="18.75" customHeight="1">
      <c r="A11" s="74"/>
      <c r="B11" s="74"/>
      <c r="C11" s="75"/>
    </row>
    <row r="12" spans="1:4" s="67" customFormat="1" ht="14.25">
      <c r="A12" s="66"/>
      <c r="B12" s="72"/>
      <c r="C12" s="71"/>
      <c r="D12" s="71"/>
    </row>
    <row r="13" spans="1:4" s="70" customFormat="1" ht="12.75" customHeight="1">
      <c r="A13" s="334" t="s">
        <v>87</v>
      </c>
      <c r="B13" s="336" t="s">
        <v>86</v>
      </c>
      <c r="C13" s="337" t="s">
        <v>4</v>
      </c>
      <c r="D13" s="337" t="s">
        <v>5</v>
      </c>
    </row>
    <row r="14" spans="1:4" s="70" customFormat="1" ht="12.75" customHeight="1">
      <c r="A14" s="335"/>
      <c r="B14" s="335"/>
      <c r="C14" s="335"/>
      <c r="D14" s="335"/>
    </row>
    <row r="15" spans="1:4" s="70" customFormat="1" ht="14.25" customHeight="1">
      <c r="A15" s="335"/>
      <c r="B15" s="335"/>
      <c r="C15" s="335"/>
      <c r="D15" s="335"/>
    </row>
    <row r="16" spans="1:4" s="70" customFormat="1" ht="21" customHeight="1">
      <c r="A16" s="335"/>
      <c r="B16" s="335"/>
      <c r="C16" s="335"/>
      <c r="D16" s="335"/>
    </row>
    <row r="17" spans="1:4" s="70" customFormat="1" ht="23.25" customHeight="1">
      <c r="A17" s="106">
        <v>1</v>
      </c>
      <c r="B17" s="114" t="s">
        <v>317</v>
      </c>
      <c r="C17" s="184" t="s">
        <v>140</v>
      </c>
      <c r="D17" s="184">
        <v>128.6</v>
      </c>
    </row>
    <row r="18" spans="1:4" s="70" customFormat="1" ht="23.25" customHeight="1">
      <c r="A18" s="106">
        <v>2</v>
      </c>
      <c r="B18" s="114" t="s">
        <v>314</v>
      </c>
      <c r="C18" s="184" t="s">
        <v>228</v>
      </c>
      <c r="D18" s="185">
        <v>18</v>
      </c>
    </row>
    <row r="19" spans="1:4" s="70" customFormat="1" ht="23.25" customHeight="1">
      <c r="A19" s="106">
        <v>3</v>
      </c>
      <c r="B19" s="114" t="s">
        <v>310</v>
      </c>
      <c r="C19" s="184" t="s">
        <v>140</v>
      </c>
      <c r="D19" s="185">
        <v>128.6</v>
      </c>
    </row>
    <row r="20" spans="1:4" s="70" customFormat="1" ht="23.25" customHeight="1">
      <c r="A20" s="106">
        <v>4</v>
      </c>
      <c r="B20" s="109" t="s">
        <v>311</v>
      </c>
      <c r="C20" s="184" t="s">
        <v>19</v>
      </c>
      <c r="D20" s="185">
        <v>365</v>
      </c>
    </row>
    <row r="21" spans="1:4" s="70" customFormat="1" ht="23.25" customHeight="1">
      <c r="A21" s="106">
        <v>5</v>
      </c>
      <c r="B21" s="109" t="s">
        <v>312</v>
      </c>
      <c r="C21" s="184" t="s">
        <v>228</v>
      </c>
      <c r="D21" s="185">
        <v>2.31</v>
      </c>
    </row>
    <row r="22" spans="1:4" s="67" customFormat="1" ht="23.25" customHeight="1">
      <c r="A22" s="106">
        <v>6</v>
      </c>
      <c r="B22" s="274" t="s">
        <v>313</v>
      </c>
      <c r="C22" s="179" t="s">
        <v>140</v>
      </c>
      <c r="D22" s="180">
        <v>231.5</v>
      </c>
    </row>
    <row r="23" spans="1:4" s="67" customFormat="1" ht="23.25" customHeight="1">
      <c r="A23" s="106"/>
      <c r="B23" s="192"/>
      <c r="C23" s="179"/>
      <c r="D23" s="180"/>
    </row>
    <row r="24" spans="1:4" s="67" customFormat="1" ht="23.25" customHeight="1">
      <c r="A24" s="326" t="s">
        <v>70</v>
      </c>
      <c r="B24" s="327"/>
      <c r="C24" s="327"/>
      <c r="D24" s="328"/>
    </row>
    <row r="25" spans="1:4" s="67" customFormat="1">
      <c r="A25" s="99"/>
      <c r="B25" s="98"/>
      <c r="C25" s="97"/>
      <c r="D25" s="97"/>
    </row>
    <row r="26" spans="1:4" s="67" customFormat="1">
      <c r="A26" s="99"/>
      <c r="B26" s="98"/>
      <c r="C26" s="97"/>
      <c r="D26" s="97"/>
    </row>
    <row r="27" spans="1:4" s="67" customFormat="1">
      <c r="A27" s="99"/>
      <c r="B27" s="98"/>
      <c r="C27" s="97"/>
      <c r="D27" s="97"/>
    </row>
  </sheetData>
  <mergeCells count="10">
    <mergeCell ref="A24:D24"/>
    <mergeCell ref="A1:D1"/>
    <mergeCell ref="A2:D2"/>
    <mergeCell ref="A4:D4"/>
    <mergeCell ref="A5:D5"/>
    <mergeCell ref="A9:D9"/>
    <mergeCell ref="A13:A16"/>
    <mergeCell ref="B13:B16"/>
    <mergeCell ref="C13:C16"/>
    <mergeCell ref="D13:D16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Zeros="0" workbookViewId="0">
      <selection activeCell="C41" sqref="C41"/>
    </sheetView>
  </sheetViews>
  <sheetFormatPr defaultColWidth="9.28515625" defaultRowHeight="12.75"/>
  <cols>
    <col min="1" max="1" width="6.28515625" style="66" customWidth="1"/>
    <col min="2" max="2" width="58.140625" style="65" customWidth="1"/>
    <col min="3" max="3" width="12.7109375" style="64" customWidth="1"/>
    <col min="4" max="4" width="13" style="64" customWidth="1"/>
    <col min="5" max="16384" width="9.28515625" style="63"/>
  </cols>
  <sheetData>
    <row r="1" spans="1:4" ht="21" customHeight="1">
      <c r="A1" s="329" t="s">
        <v>289</v>
      </c>
      <c r="B1" s="329"/>
      <c r="C1" s="329"/>
      <c r="D1" s="329"/>
    </row>
    <row r="2" spans="1:4" s="67" customFormat="1" ht="15">
      <c r="A2" s="330" t="s">
        <v>229</v>
      </c>
      <c r="B2" s="331"/>
      <c r="C2" s="329"/>
      <c r="D2" s="329"/>
    </row>
    <row r="3" spans="1:4" s="67" customFormat="1" ht="15">
      <c r="A3" s="190"/>
      <c r="B3" s="191"/>
      <c r="C3" s="189"/>
      <c r="D3" s="189"/>
    </row>
    <row r="4" spans="1:4" s="67" customFormat="1">
      <c r="A4" s="332" t="s">
        <v>91</v>
      </c>
      <c r="B4" s="332"/>
      <c r="C4" s="332"/>
      <c r="D4" s="332"/>
    </row>
    <row r="5" spans="1:4" s="67" customFormat="1" ht="27.75" customHeight="1">
      <c r="A5" s="332" t="s">
        <v>90</v>
      </c>
      <c r="B5" s="332"/>
      <c r="C5" s="332"/>
      <c r="D5" s="332"/>
    </row>
    <row r="6" spans="1:4" s="67" customFormat="1" ht="17.25" customHeight="1">
      <c r="A6" s="83" t="s">
        <v>89</v>
      </c>
      <c r="B6" s="82"/>
      <c r="C6" s="84"/>
      <c r="D6" s="84"/>
    </row>
    <row r="7" spans="1:4" s="67" customFormat="1" ht="17.25" customHeight="1">
      <c r="A7" s="83" t="s">
        <v>88</v>
      </c>
      <c r="B7" s="82"/>
      <c r="C7" s="81"/>
      <c r="D7" s="81"/>
    </row>
    <row r="8" spans="1:4" s="67" customFormat="1" ht="12.75" customHeight="1">
      <c r="A8" s="80"/>
      <c r="B8" s="79"/>
      <c r="C8" s="78"/>
      <c r="D8" s="78"/>
    </row>
    <row r="9" spans="1:4" s="73" customFormat="1" ht="18.75" customHeight="1">
      <c r="A9" s="74"/>
      <c r="B9" s="74"/>
      <c r="C9" s="75"/>
    </row>
    <row r="10" spans="1:4" s="67" customFormat="1" ht="14.25">
      <c r="A10" s="66"/>
      <c r="B10" s="72"/>
      <c r="C10" s="71"/>
      <c r="D10" s="71"/>
    </row>
    <row r="11" spans="1:4" s="70" customFormat="1" ht="12.75" customHeight="1">
      <c r="A11" s="334" t="s">
        <v>87</v>
      </c>
      <c r="B11" s="336" t="s">
        <v>86</v>
      </c>
      <c r="C11" s="337" t="s">
        <v>4</v>
      </c>
      <c r="D11" s="337" t="s">
        <v>5</v>
      </c>
    </row>
    <row r="12" spans="1:4" s="70" customFormat="1" ht="12.75" customHeight="1">
      <c r="A12" s="335"/>
      <c r="B12" s="335"/>
      <c r="C12" s="335"/>
      <c r="D12" s="335"/>
    </row>
    <row r="13" spans="1:4" s="70" customFormat="1" ht="14.25" customHeight="1">
      <c r="A13" s="335"/>
      <c r="B13" s="335"/>
      <c r="C13" s="335"/>
      <c r="D13" s="335"/>
    </row>
    <row r="14" spans="1:4" s="70" customFormat="1" ht="23.25" customHeight="1">
      <c r="A14" s="335"/>
      <c r="B14" s="335"/>
      <c r="C14" s="335"/>
      <c r="D14" s="335"/>
    </row>
    <row r="15" spans="1:4" s="70" customFormat="1" ht="18" customHeight="1">
      <c r="A15" s="106">
        <v>1</v>
      </c>
      <c r="B15" s="114" t="s">
        <v>230</v>
      </c>
      <c r="C15" s="184" t="s">
        <v>228</v>
      </c>
      <c r="D15" s="185">
        <v>4.3</v>
      </c>
    </row>
    <row r="16" spans="1:4" s="70" customFormat="1" ht="18" customHeight="1">
      <c r="A16" s="106">
        <v>2</v>
      </c>
      <c r="B16" s="114" t="s">
        <v>231</v>
      </c>
      <c r="C16" s="184" t="s">
        <v>232</v>
      </c>
      <c r="D16" s="185">
        <v>1</v>
      </c>
    </row>
    <row r="17" spans="1:4" s="70" customFormat="1" ht="25.5" customHeight="1">
      <c r="A17" s="106">
        <v>3</v>
      </c>
      <c r="B17" s="109" t="s">
        <v>233</v>
      </c>
      <c r="C17" s="184" t="s">
        <v>232</v>
      </c>
      <c r="D17" s="185">
        <v>1</v>
      </c>
    </row>
    <row r="18" spans="1:4" s="70" customFormat="1" ht="46.5" customHeight="1">
      <c r="A18" s="106">
        <v>4</v>
      </c>
      <c r="B18" s="109" t="s">
        <v>234</v>
      </c>
      <c r="C18" s="184" t="s">
        <v>228</v>
      </c>
      <c r="D18" s="185">
        <v>6.3</v>
      </c>
    </row>
    <row r="19" spans="1:4" s="70" customFormat="1" ht="18" customHeight="1">
      <c r="A19" s="106"/>
      <c r="B19" s="192" t="s">
        <v>235</v>
      </c>
      <c r="C19" s="184" t="s">
        <v>49</v>
      </c>
      <c r="D19" s="185">
        <v>1</v>
      </c>
    </row>
    <row r="20" spans="1:4" s="70" customFormat="1" ht="18" customHeight="1">
      <c r="A20" s="106"/>
      <c r="B20" s="192" t="s">
        <v>236</v>
      </c>
      <c r="C20" s="184" t="s">
        <v>228</v>
      </c>
      <c r="D20" s="185">
        <v>1.9</v>
      </c>
    </row>
    <row r="21" spans="1:4" s="70" customFormat="1" ht="18" customHeight="1">
      <c r="A21" s="106"/>
      <c r="B21" s="192" t="s">
        <v>237</v>
      </c>
      <c r="C21" s="184" t="s">
        <v>227</v>
      </c>
      <c r="D21" s="185">
        <v>864.5</v>
      </c>
    </row>
    <row r="22" spans="1:4" s="70" customFormat="1" ht="18" customHeight="1">
      <c r="A22" s="106"/>
      <c r="B22" s="192" t="s">
        <v>238</v>
      </c>
      <c r="C22" s="184" t="s">
        <v>227</v>
      </c>
      <c r="D22" s="185">
        <v>161.19999999999999</v>
      </c>
    </row>
    <row r="23" spans="1:4" s="70" customFormat="1" ht="18" customHeight="1">
      <c r="A23" s="106"/>
      <c r="B23" s="192" t="s">
        <v>239</v>
      </c>
      <c r="C23" s="184" t="s">
        <v>227</v>
      </c>
      <c r="D23" s="185">
        <v>90.2</v>
      </c>
    </row>
    <row r="24" spans="1:4" s="70" customFormat="1" ht="18" customHeight="1">
      <c r="A24" s="106"/>
      <c r="B24" s="192" t="s">
        <v>240</v>
      </c>
      <c r="C24" s="184" t="s">
        <v>228</v>
      </c>
      <c r="D24" s="185">
        <v>6.3</v>
      </c>
    </row>
    <row r="25" spans="1:4" s="67" customFormat="1" ht="18" customHeight="1">
      <c r="A25" s="106"/>
      <c r="B25" s="193" t="s">
        <v>241</v>
      </c>
      <c r="C25" s="179" t="s">
        <v>49</v>
      </c>
      <c r="D25" s="180">
        <v>1</v>
      </c>
    </row>
    <row r="26" spans="1:4" s="67" customFormat="1" ht="18" customHeight="1">
      <c r="A26" s="106">
        <v>5</v>
      </c>
      <c r="B26" s="194" t="s">
        <v>242</v>
      </c>
      <c r="C26" s="179" t="s">
        <v>232</v>
      </c>
      <c r="D26" s="180">
        <v>1</v>
      </c>
    </row>
    <row r="27" spans="1:4" s="67" customFormat="1" ht="18" customHeight="1">
      <c r="A27" s="106"/>
      <c r="B27" s="192" t="s">
        <v>239</v>
      </c>
      <c r="C27" s="179" t="s">
        <v>227</v>
      </c>
      <c r="D27" s="180">
        <v>12.5</v>
      </c>
    </row>
    <row r="28" spans="1:4" s="67" customFormat="1" ht="18" customHeight="1">
      <c r="A28" s="106"/>
      <c r="B28" s="192" t="s">
        <v>243</v>
      </c>
      <c r="C28" s="179" t="s">
        <v>227</v>
      </c>
      <c r="D28" s="180">
        <v>17.5</v>
      </c>
    </row>
    <row r="29" spans="1:4" s="67" customFormat="1" ht="18" customHeight="1">
      <c r="A29" s="106"/>
      <c r="B29" s="192" t="s">
        <v>244</v>
      </c>
      <c r="C29" s="179" t="s">
        <v>228</v>
      </c>
      <c r="D29" s="180">
        <v>0.02</v>
      </c>
    </row>
    <row r="30" spans="1:4" s="67" customFormat="1" ht="18" customHeight="1">
      <c r="A30" s="106"/>
      <c r="B30" s="193" t="s">
        <v>245</v>
      </c>
      <c r="C30" s="179" t="s">
        <v>232</v>
      </c>
      <c r="D30" s="180">
        <v>2</v>
      </c>
    </row>
    <row r="31" spans="1:4" s="67" customFormat="1" ht="18" customHeight="1">
      <c r="A31" s="106"/>
      <c r="B31" s="193" t="s">
        <v>246</v>
      </c>
      <c r="C31" s="179" t="s">
        <v>232</v>
      </c>
      <c r="D31" s="180">
        <v>4</v>
      </c>
    </row>
    <row r="32" spans="1:4" s="67" customFormat="1" ht="18" customHeight="1">
      <c r="A32" s="106"/>
      <c r="B32" s="193" t="s">
        <v>247</v>
      </c>
      <c r="C32" s="179" t="s">
        <v>232</v>
      </c>
      <c r="D32" s="180">
        <v>8</v>
      </c>
    </row>
    <row r="33" spans="1:4" s="67" customFormat="1" ht="18" customHeight="1">
      <c r="A33" s="106"/>
      <c r="B33" s="193" t="s">
        <v>248</v>
      </c>
      <c r="C33" s="179" t="s">
        <v>232</v>
      </c>
      <c r="D33" s="180">
        <v>4</v>
      </c>
    </row>
    <row r="34" spans="1:4" s="67" customFormat="1" ht="18" customHeight="1">
      <c r="A34" s="106"/>
      <c r="B34" s="193" t="s">
        <v>249</v>
      </c>
      <c r="C34" s="179" t="s">
        <v>140</v>
      </c>
      <c r="D34" s="180">
        <v>1.2</v>
      </c>
    </row>
    <row r="35" spans="1:4" s="67" customFormat="1" ht="18" customHeight="1">
      <c r="A35" s="106"/>
      <c r="B35" s="193" t="s">
        <v>250</v>
      </c>
      <c r="C35" s="179" t="s">
        <v>232</v>
      </c>
      <c r="D35" s="180">
        <v>45</v>
      </c>
    </row>
    <row r="36" spans="1:4" s="67" customFormat="1" ht="18" customHeight="1">
      <c r="A36" s="106"/>
      <c r="B36" s="193" t="s">
        <v>251</v>
      </c>
      <c r="C36" s="179" t="s">
        <v>227</v>
      </c>
      <c r="D36" s="180">
        <v>75</v>
      </c>
    </row>
    <row r="37" spans="1:4" s="67" customFormat="1" ht="18.75" customHeight="1">
      <c r="A37" s="106">
        <v>6</v>
      </c>
      <c r="B37" s="194" t="s">
        <v>252</v>
      </c>
      <c r="C37" s="179" t="s">
        <v>228</v>
      </c>
      <c r="D37" s="180">
        <v>4.8</v>
      </c>
    </row>
    <row r="38" spans="1:4" s="67" customFormat="1" ht="17.25" customHeight="1">
      <c r="A38" s="326" t="s">
        <v>70</v>
      </c>
      <c r="B38" s="327"/>
      <c r="C38" s="327"/>
      <c r="D38" s="328"/>
    </row>
    <row r="39" spans="1:4" s="67" customFormat="1">
      <c r="A39" s="99"/>
      <c r="B39" s="98"/>
      <c r="C39" s="97"/>
      <c r="D39" s="97"/>
    </row>
  </sheetData>
  <mergeCells count="9">
    <mergeCell ref="A1:D1"/>
    <mergeCell ref="A2:D2"/>
    <mergeCell ref="A4:D4"/>
    <mergeCell ref="A5:D5"/>
    <mergeCell ref="A38:D38"/>
    <mergeCell ref="A11:A14"/>
    <mergeCell ref="B11:B14"/>
    <mergeCell ref="C11:C14"/>
    <mergeCell ref="D11:D14"/>
  </mergeCells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29"/>
  <sheetViews>
    <sheetView showZeros="0" zoomScale="108" zoomScaleNormal="108" zoomScaleSheetLayoutView="100" workbookViewId="0">
      <selection activeCell="B26" sqref="B26"/>
    </sheetView>
  </sheetViews>
  <sheetFormatPr defaultColWidth="9.28515625" defaultRowHeight="12.75"/>
  <cols>
    <col min="1" max="1" width="10.7109375" style="66" customWidth="1"/>
    <col min="2" max="2" width="65.7109375" style="65" customWidth="1"/>
    <col min="3" max="4" width="10.7109375" style="64" customWidth="1"/>
    <col min="5" max="16384" width="9.28515625" style="63"/>
  </cols>
  <sheetData>
    <row r="1" spans="1:4" ht="20.25" customHeight="1">
      <c r="A1" s="329" t="s">
        <v>290</v>
      </c>
      <c r="B1" s="329"/>
      <c r="C1" s="329"/>
      <c r="D1" s="329"/>
    </row>
    <row r="2" spans="1:4" s="67" customFormat="1" ht="18.75" customHeight="1">
      <c r="A2" s="330" t="s">
        <v>199</v>
      </c>
      <c r="B2" s="331"/>
      <c r="C2" s="329"/>
      <c r="D2" s="329"/>
    </row>
    <row r="3" spans="1:4" s="67" customFormat="1" ht="15">
      <c r="A3" s="87"/>
      <c r="B3" s="86"/>
      <c r="C3" s="85"/>
      <c r="D3" s="85"/>
    </row>
    <row r="4" spans="1:4" s="67" customFormat="1">
      <c r="A4" s="332" t="s">
        <v>91</v>
      </c>
      <c r="B4" s="332"/>
      <c r="C4" s="332"/>
      <c r="D4" s="332"/>
    </row>
    <row r="5" spans="1:4" s="67" customFormat="1" ht="27.75" customHeight="1">
      <c r="A5" s="332" t="s">
        <v>90</v>
      </c>
      <c r="B5" s="332"/>
      <c r="C5" s="332"/>
      <c r="D5" s="332"/>
    </row>
    <row r="6" spans="1:4" s="67" customFormat="1" ht="12.75" customHeight="1">
      <c r="A6" s="83" t="s">
        <v>89</v>
      </c>
      <c r="B6" s="82"/>
      <c r="C6" s="84"/>
      <c r="D6" s="84"/>
    </row>
    <row r="7" spans="1:4" s="67" customFormat="1" ht="12.75" customHeight="1">
      <c r="A7" s="83" t="s">
        <v>88</v>
      </c>
      <c r="B7" s="82"/>
      <c r="C7" s="81"/>
      <c r="D7" s="81"/>
    </row>
    <row r="8" spans="1:4" s="67" customFormat="1" ht="12.75" customHeight="1">
      <c r="A8" s="80"/>
      <c r="B8" s="79"/>
      <c r="C8" s="78"/>
      <c r="D8" s="78"/>
    </row>
    <row r="9" spans="1:4" s="67" customFormat="1" ht="14.25">
      <c r="A9" s="66"/>
      <c r="B9" s="72"/>
      <c r="C9" s="71"/>
      <c r="D9" s="71"/>
    </row>
    <row r="10" spans="1:4" s="70" customFormat="1" ht="12.75" customHeight="1">
      <c r="A10" s="334" t="s">
        <v>87</v>
      </c>
      <c r="B10" s="336" t="s">
        <v>86</v>
      </c>
      <c r="C10" s="337" t="s">
        <v>4</v>
      </c>
      <c r="D10" s="337" t="s">
        <v>5</v>
      </c>
    </row>
    <row r="11" spans="1:4" s="70" customFormat="1" ht="12.75" customHeight="1">
      <c r="A11" s="335"/>
      <c r="B11" s="335"/>
      <c r="C11" s="335"/>
      <c r="D11" s="335"/>
    </row>
    <row r="12" spans="1:4" s="70" customFormat="1" ht="14.25" customHeight="1">
      <c r="A12" s="335"/>
      <c r="B12" s="335"/>
      <c r="C12" s="335"/>
      <c r="D12" s="335"/>
    </row>
    <row r="13" spans="1:4" s="70" customFormat="1" ht="31.5" customHeight="1">
      <c r="A13" s="335"/>
      <c r="B13" s="335"/>
      <c r="C13" s="335"/>
      <c r="D13" s="335"/>
    </row>
    <row r="14" spans="1:4" s="67" customFormat="1" ht="21" customHeight="1">
      <c r="A14" s="341" t="s">
        <v>85</v>
      </c>
      <c r="B14" s="341"/>
      <c r="C14" s="341"/>
      <c r="D14" s="341"/>
    </row>
    <row r="15" spans="1:4" s="67" customFormat="1" ht="21" customHeight="1">
      <c r="A15" s="339" t="s">
        <v>84</v>
      </c>
      <c r="B15" s="339"/>
      <c r="C15" s="339"/>
      <c r="D15" s="339"/>
    </row>
    <row r="16" spans="1:4" s="67" customFormat="1" ht="21" customHeight="1">
      <c r="A16" s="202">
        <v>63</v>
      </c>
      <c r="B16" s="245" t="s">
        <v>83</v>
      </c>
      <c r="C16" s="246" t="s">
        <v>72</v>
      </c>
      <c r="D16" s="246">
        <v>3</v>
      </c>
    </row>
    <row r="17" spans="1:4" s="67" customFormat="1" ht="21" customHeight="1">
      <c r="A17" s="202">
        <v>64</v>
      </c>
      <c r="B17" s="247" t="s">
        <v>82</v>
      </c>
      <c r="C17" s="246" t="s">
        <v>72</v>
      </c>
      <c r="D17" s="246">
        <v>3</v>
      </c>
    </row>
    <row r="18" spans="1:4" s="67" customFormat="1" ht="21" customHeight="1">
      <c r="A18" s="338" t="s">
        <v>81</v>
      </c>
      <c r="B18" s="338"/>
      <c r="C18" s="338"/>
      <c r="D18" s="338"/>
    </row>
    <row r="19" spans="1:4" s="67" customFormat="1" ht="21" customHeight="1">
      <c r="A19" s="202">
        <v>65</v>
      </c>
      <c r="B19" s="245" t="s">
        <v>75</v>
      </c>
      <c r="C19" s="246" t="s">
        <v>72</v>
      </c>
      <c r="D19" s="246">
        <v>3</v>
      </c>
    </row>
    <row r="20" spans="1:4" s="67" customFormat="1" ht="21" customHeight="1">
      <c r="A20" s="202">
        <v>66</v>
      </c>
      <c r="B20" s="247" t="s">
        <v>73</v>
      </c>
      <c r="C20" s="246" t="s">
        <v>72</v>
      </c>
      <c r="D20" s="246">
        <v>3</v>
      </c>
    </row>
    <row r="21" spans="1:4" s="67" customFormat="1" ht="21" customHeight="1">
      <c r="A21" s="338" t="s">
        <v>80</v>
      </c>
      <c r="B21" s="338"/>
      <c r="C21" s="338"/>
      <c r="D21" s="338"/>
    </row>
    <row r="22" spans="1:4" s="67" customFormat="1" ht="21" customHeight="1">
      <c r="A22" s="202">
        <v>65</v>
      </c>
      <c r="B22" s="245" t="s">
        <v>75</v>
      </c>
      <c r="C22" s="246" t="s">
        <v>72</v>
      </c>
      <c r="D22" s="246">
        <v>3</v>
      </c>
    </row>
    <row r="23" spans="1:4" s="67" customFormat="1" ht="21" customHeight="1">
      <c r="A23" s="202">
        <v>66</v>
      </c>
      <c r="B23" s="247" t="s">
        <v>73</v>
      </c>
      <c r="C23" s="246" t="s">
        <v>72</v>
      </c>
      <c r="D23" s="246">
        <v>3</v>
      </c>
    </row>
    <row r="24" spans="1:4" s="67" customFormat="1" ht="21" customHeight="1">
      <c r="A24" s="338" t="s">
        <v>79</v>
      </c>
      <c r="B24" s="338"/>
      <c r="C24" s="338"/>
      <c r="D24" s="338"/>
    </row>
    <row r="25" spans="1:4" s="67" customFormat="1" ht="21" customHeight="1">
      <c r="A25" s="202">
        <v>69</v>
      </c>
      <c r="B25" s="245" t="s">
        <v>78</v>
      </c>
      <c r="C25" s="246" t="s">
        <v>72</v>
      </c>
      <c r="D25" s="246">
        <v>2</v>
      </c>
    </row>
    <row r="26" spans="1:4" s="67" customFormat="1" ht="21" customHeight="1">
      <c r="A26" s="202">
        <v>70</v>
      </c>
      <c r="B26" s="247" t="s">
        <v>77</v>
      </c>
      <c r="C26" s="246" t="s">
        <v>72</v>
      </c>
      <c r="D26" s="246">
        <v>2</v>
      </c>
    </row>
    <row r="27" spans="1:4" s="67" customFormat="1" ht="21" customHeight="1">
      <c r="A27" s="202" t="s">
        <v>76</v>
      </c>
      <c r="B27" s="245" t="s">
        <v>75</v>
      </c>
      <c r="C27" s="246" t="s">
        <v>72</v>
      </c>
      <c r="D27" s="246">
        <v>1</v>
      </c>
    </row>
    <row r="28" spans="1:4" s="67" customFormat="1" ht="21" customHeight="1">
      <c r="A28" s="202" t="s">
        <v>74</v>
      </c>
      <c r="B28" s="247" t="s">
        <v>73</v>
      </c>
      <c r="C28" s="246" t="s">
        <v>72</v>
      </c>
      <c r="D28" s="246">
        <v>1</v>
      </c>
    </row>
    <row r="29" spans="1:4" s="67" customFormat="1" ht="21" customHeight="1">
      <c r="A29" s="340" t="s">
        <v>70</v>
      </c>
      <c r="B29" s="340"/>
      <c r="C29" s="340"/>
      <c r="D29" s="340"/>
    </row>
  </sheetData>
  <mergeCells count="14">
    <mergeCell ref="A24:D24"/>
    <mergeCell ref="A15:D15"/>
    <mergeCell ref="A21:D21"/>
    <mergeCell ref="A29:D29"/>
    <mergeCell ref="A1:D1"/>
    <mergeCell ref="A2:D2"/>
    <mergeCell ref="A18:D18"/>
    <mergeCell ref="A4:D4"/>
    <mergeCell ref="A14:D14"/>
    <mergeCell ref="B10:B13"/>
    <mergeCell ref="C10:C13"/>
    <mergeCell ref="A5:D5"/>
    <mergeCell ref="A10:A13"/>
    <mergeCell ref="D10:D13"/>
  </mergeCells>
  <printOptions horizontalCentered="1"/>
  <pageMargins left="0.19685039370078741" right="0.19685039370078741" top="0.55118110236220474" bottom="0.3937007874015748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0"/>
  <sheetViews>
    <sheetView showZeros="0" zoomScaleNormal="100" workbookViewId="0">
      <selection activeCell="C27" sqref="C27"/>
    </sheetView>
  </sheetViews>
  <sheetFormatPr defaultColWidth="9.140625" defaultRowHeight="12.75"/>
  <cols>
    <col min="1" max="1" width="7.5703125" style="36" customWidth="1"/>
    <col min="2" max="2" width="6.42578125" style="36" customWidth="1"/>
    <col min="3" max="3" width="63.140625" style="16" customWidth="1"/>
    <col min="4" max="4" width="8.28515625" style="16" customWidth="1"/>
    <col min="5" max="5" width="13.85546875" style="16" customWidth="1"/>
    <col min="6" max="16384" width="9.140625" style="16"/>
  </cols>
  <sheetData>
    <row r="1" spans="1:5" s="1" customFormat="1" ht="24.75" customHeight="1">
      <c r="A1" s="292" t="s">
        <v>291</v>
      </c>
      <c r="B1" s="292"/>
      <c r="C1" s="292"/>
      <c r="D1" s="292"/>
      <c r="E1" s="292"/>
    </row>
    <row r="2" spans="1:5" s="1" customFormat="1" ht="28.5" customHeight="1">
      <c r="A2" s="293" t="s">
        <v>57</v>
      </c>
      <c r="B2" s="293"/>
      <c r="C2" s="293"/>
      <c r="D2" s="293"/>
      <c r="E2" s="293"/>
    </row>
    <row r="3" spans="1:5" s="1" customFormat="1" ht="18" customHeight="1">
      <c r="A3" s="2"/>
      <c r="B3" s="2"/>
      <c r="C3" s="2"/>
      <c r="D3" s="2"/>
      <c r="E3" s="2"/>
    </row>
    <row r="4" spans="1:5" s="1" customFormat="1" ht="14.25" customHeight="1">
      <c r="A4" s="332" t="s">
        <v>91</v>
      </c>
      <c r="B4" s="332"/>
      <c r="C4" s="332"/>
      <c r="D4" s="332"/>
      <c r="E4" s="11"/>
    </row>
    <row r="5" spans="1:5" s="1" customFormat="1" ht="27.75" customHeight="1">
      <c r="A5" s="332" t="s">
        <v>90</v>
      </c>
      <c r="B5" s="332"/>
      <c r="C5" s="332"/>
      <c r="D5" s="332"/>
      <c r="E5" s="11"/>
    </row>
    <row r="6" spans="1:5" s="1" customFormat="1" ht="14.25" customHeight="1">
      <c r="A6" s="83" t="s">
        <v>89</v>
      </c>
      <c r="B6" s="82"/>
      <c r="C6" s="84"/>
      <c r="D6" s="84"/>
      <c r="E6" s="11"/>
    </row>
    <row r="7" spans="1:5" s="1" customFormat="1" ht="14.25" customHeight="1">
      <c r="A7" s="83" t="s">
        <v>88</v>
      </c>
      <c r="B7" s="82"/>
      <c r="C7" s="81"/>
      <c r="D7" s="81"/>
      <c r="E7" s="11"/>
    </row>
    <row r="8" spans="1:5" s="1" customFormat="1" ht="14.25" customHeight="1">
      <c r="A8" s="3"/>
      <c r="B8" s="3"/>
      <c r="C8" s="11"/>
      <c r="D8" s="11"/>
      <c r="E8" s="11"/>
    </row>
    <row r="9" spans="1:5" s="1" customFormat="1" ht="14.25" customHeight="1">
      <c r="A9" s="3"/>
      <c r="B9" s="3"/>
      <c r="C9" s="11"/>
      <c r="D9" s="11"/>
      <c r="E9" s="11"/>
    </row>
    <row r="10" spans="1:5" s="1" customFormat="1" ht="14.25" customHeight="1">
      <c r="A10" s="3"/>
      <c r="B10" s="3"/>
      <c r="C10" s="13"/>
      <c r="D10" s="13"/>
      <c r="E10" s="13"/>
    </row>
    <row r="11" spans="1:5" ht="16.5" customHeight="1">
      <c r="A11" s="296" t="s">
        <v>1</v>
      </c>
      <c r="B11" s="296" t="s">
        <v>2</v>
      </c>
      <c r="C11" s="296" t="s">
        <v>3</v>
      </c>
      <c r="D11" s="296" t="s">
        <v>4</v>
      </c>
      <c r="E11" s="296" t="s">
        <v>5</v>
      </c>
    </row>
    <row r="12" spans="1:5" ht="12.75" customHeight="1">
      <c r="A12" s="297"/>
      <c r="B12" s="297"/>
      <c r="C12" s="299"/>
      <c r="D12" s="299"/>
      <c r="E12" s="299"/>
    </row>
    <row r="13" spans="1:5" ht="22.5" customHeight="1">
      <c r="A13" s="298"/>
      <c r="B13" s="298"/>
      <c r="C13" s="298"/>
      <c r="D13" s="298"/>
      <c r="E13" s="298"/>
    </row>
    <row r="14" spans="1:5" ht="15">
      <c r="A14" s="17">
        <v>1</v>
      </c>
      <c r="B14" s="17">
        <v>2</v>
      </c>
      <c r="C14" s="17">
        <v>3</v>
      </c>
      <c r="D14" s="17">
        <v>4</v>
      </c>
      <c r="E14" s="17">
        <v>5</v>
      </c>
    </row>
    <row r="15" spans="1:5" ht="17.25" customHeight="1">
      <c r="A15" s="242"/>
      <c r="B15" s="242"/>
      <c r="C15" s="242" t="s">
        <v>66</v>
      </c>
      <c r="D15" s="242"/>
      <c r="E15" s="242"/>
    </row>
    <row r="16" spans="1:5" ht="17.25" customHeight="1">
      <c r="A16" s="242"/>
      <c r="B16" s="242"/>
      <c r="C16" s="243" t="s">
        <v>50</v>
      </c>
      <c r="D16" s="243"/>
      <c r="E16" s="243"/>
    </row>
    <row r="17" spans="1:5" ht="17.25" customHeight="1">
      <c r="A17" s="235">
        <v>1</v>
      </c>
      <c r="B17" s="235"/>
      <c r="C17" s="236" t="s">
        <v>42</v>
      </c>
      <c r="D17" s="179" t="s">
        <v>19</v>
      </c>
      <c r="E17" s="180">
        <v>100</v>
      </c>
    </row>
    <row r="18" spans="1:5" ht="17.25" customHeight="1">
      <c r="A18" s="235">
        <v>2</v>
      </c>
      <c r="B18" s="235"/>
      <c r="C18" s="236" t="s">
        <v>43</v>
      </c>
      <c r="D18" s="179" t="s">
        <v>19</v>
      </c>
      <c r="E18" s="180">
        <v>100</v>
      </c>
    </row>
    <row r="19" spans="1:5" ht="17.25" customHeight="1">
      <c r="A19" s="235">
        <v>3</v>
      </c>
      <c r="B19" s="235"/>
      <c r="C19" s="236" t="s">
        <v>65</v>
      </c>
      <c r="D19" s="179" t="s">
        <v>19</v>
      </c>
      <c r="E19" s="180">
        <v>8</v>
      </c>
    </row>
    <row r="20" spans="1:5" ht="17.25" customHeight="1">
      <c r="A20" s="235">
        <v>4</v>
      </c>
      <c r="B20" s="235"/>
      <c r="C20" s="236" t="s">
        <v>46</v>
      </c>
      <c r="D20" s="179" t="s">
        <v>19</v>
      </c>
      <c r="E20" s="180">
        <v>100</v>
      </c>
    </row>
    <row r="21" spans="1:5" ht="17.25" customHeight="1">
      <c r="A21" s="235">
        <v>5</v>
      </c>
      <c r="B21" s="235"/>
      <c r="C21" s="236" t="s">
        <v>47</v>
      </c>
      <c r="D21" s="179" t="s">
        <v>19</v>
      </c>
      <c r="E21" s="180">
        <v>8</v>
      </c>
    </row>
    <row r="22" spans="1:5" ht="17.25" customHeight="1">
      <c r="A22" s="235">
        <v>6</v>
      </c>
      <c r="B22" s="235"/>
      <c r="C22" s="236" t="s">
        <v>48</v>
      </c>
      <c r="D22" s="179" t="s">
        <v>53</v>
      </c>
      <c r="E22" s="180">
        <v>1</v>
      </c>
    </row>
    <row r="23" spans="1:5" ht="17.25" customHeight="1">
      <c r="A23" s="235">
        <v>7</v>
      </c>
      <c r="B23" s="242"/>
      <c r="C23" s="243" t="s">
        <v>67</v>
      </c>
      <c r="D23" s="243"/>
      <c r="E23" s="243"/>
    </row>
    <row r="24" spans="1:5" ht="27" customHeight="1">
      <c r="A24" s="235">
        <v>8</v>
      </c>
      <c r="B24" s="235"/>
      <c r="C24" s="236" t="s">
        <v>52</v>
      </c>
      <c r="D24" s="179" t="s">
        <v>53</v>
      </c>
      <c r="E24" s="180">
        <v>1</v>
      </c>
    </row>
    <row r="25" spans="1:5" ht="17.25" customHeight="1">
      <c r="A25" s="235">
        <v>9</v>
      </c>
      <c r="B25" s="235"/>
      <c r="C25" s="237" t="s">
        <v>62</v>
      </c>
      <c r="D25" s="179" t="s">
        <v>53</v>
      </c>
      <c r="E25" s="180">
        <v>1</v>
      </c>
    </row>
    <row r="26" spans="1:5" ht="17.25" customHeight="1">
      <c r="A26" s="235">
        <v>10</v>
      </c>
      <c r="B26" s="235"/>
      <c r="C26" s="236" t="s">
        <v>54</v>
      </c>
      <c r="D26" s="179" t="s">
        <v>53</v>
      </c>
      <c r="E26" s="180">
        <v>1</v>
      </c>
    </row>
    <row r="27" spans="1:5" ht="17.25" customHeight="1">
      <c r="A27" s="235">
        <v>11</v>
      </c>
      <c r="B27" s="235"/>
      <c r="C27" s="244" t="s">
        <v>63</v>
      </c>
      <c r="D27" s="179"/>
      <c r="E27" s="180"/>
    </row>
    <row r="28" spans="1:5" ht="17.25" customHeight="1">
      <c r="A28" s="235">
        <v>12</v>
      </c>
      <c r="B28" s="235"/>
      <c r="C28" s="178" t="s">
        <v>58</v>
      </c>
      <c r="D28" s="179" t="s">
        <v>68</v>
      </c>
      <c r="E28" s="180">
        <v>4</v>
      </c>
    </row>
    <row r="29" spans="1:5" ht="17.25" customHeight="1">
      <c r="A29" s="235">
        <v>13</v>
      </c>
      <c r="B29" s="235"/>
      <c r="C29" s="238" t="s">
        <v>59</v>
      </c>
      <c r="D29" s="179" t="s">
        <v>68</v>
      </c>
      <c r="E29" s="180">
        <v>4</v>
      </c>
    </row>
    <row r="30" spans="1:5" s="51" customFormat="1" ht="17.25" customHeight="1">
      <c r="A30" s="235">
        <v>14</v>
      </c>
      <c r="B30" s="235"/>
      <c r="C30" s="238" t="s">
        <v>64</v>
      </c>
      <c r="D30" s="179" t="s">
        <v>68</v>
      </c>
      <c r="E30" s="180">
        <v>4</v>
      </c>
    </row>
    <row r="31" spans="1:5" s="52" customFormat="1" ht="17.25" customHeight="1">
      <c r="A31" s="235">
        <v>15</v>
      </c>
      <c r="B31" s="235"/>
      <c r="C31" s="238" t="s">
        <v>60</v>
      </c>
      <c r="D31" s="179" t="s">
        <v>68</v>
      </c>
      <c r="E31" s="180">
        <v>1</v>
      </c>
    </row>
    <row r="32" spans="1:5" s="52" customFormat="1" ht="17.25" customHeight="1">
      <c r="A32" s="235">
        <v>16</v>
      </c>
      <c r="B32" s="235"/>
      <c r="C32" s="178" t="s">
        <v>61</v>
      </c>
      <c r="D32" s="179" t="s">
        <v>53</v>
      </c>
      <c r="E32" s="180">
        <v>1</v>
      </c>
    </row>
    <row r="33" spans="1:5" s="52" customFormat="1" ht="17.25" customHeight="1">
      <c r="A33" s="235"/>
      <c r="B33" s="235"/>
      <c r="C33" s="239"/>
      <c r="D33" s="179"/>
      <c r="E33" s="180"/>
    </row>
    <row r="34" spans="1:5" ht="17.25" customHeight="1">
      <c r="A34" s="235" t="s">
        <v>22</v>
      </c>
      <c r="B34" s="235"/>
      <c r="C34" s="240" t="s">
        <v>292</v>
      </c>
      <c r="D34" s="241"/>
      <c r="E34" s="241"/>
    </row>
    <row r="35" spans="1:5" ht="17.25" customHeight="1"/>
    <row r="36" spans="1:5" ht="21" customHeight="1"/>
    <row r="37" spans="1:5" ht="21" customHeight="1"/>
    <row r="38" spans="1:5" ht="21" customHeight="1"/>
    <row r="39" spans="1:5" ht="21" customHeight="1"/>
    <row r="40" spans="1:5" ht="21" customHeight="1"/>
    <row r="41" spans="1:5" ht="21" customHeight="1"/>
    <row r="42" spans="1:5" ht="21" customHeight="1"/>
    <row r="43" spans="1:5" ht="21" customHeight="1"/>
    <row r="44" spans="1:5" ht="21" customHeight="1"/>
    <row r="45" spans="1:5" ht="21" customHeight="1"/>
    <row r="46" spans="1:5" ht="21" customHeight="1"/>
    <row r="47" spans="1:5" ht="21" customHeight="1"/>
    <row r="48" spans="1:5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</sheetData>
  <mergeCells count="9">
    <mergeCell ref="A4:D4"/>
    <mergeCell ref="A5:D5"/>
    <mergeCell ref="A1:E1"/>
    <mergeCell ref="A2:E2"/>
    <mergeCell ref="A11:A13"/>
    <mergeCell ref="B11:B13"/>
    <mergeCell ref="C11:C13"/>
    <mergeCell ref="D11:D13"/>
    <mergeCell ref="E11:E13"/>
  </mergeCells>
  <printOptions horizontalCentered="1" verticalCentered="1"/>
  <pageMargins left="0.23622047244094491" right="0.23622047244094491" top="0.55118110236220474" bottom="0.35433070866141736" header="0.31496062992125984" footer="0.31496062992125984"/>
  <pageSetup paperSize="9" fitToWidth="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>
      <selection activeCell="D29" sqref="D28:D29"/>
    </sheetView>
  </sheetViews>
  <sheetFormatPr defaultRowHeight="12.75"/>
  <cols>
    <col min="1" max="1" width="6.140625" style="88" customWidth="1"/>
    <col min="2" max="2" width="9.140625" style="88" customWidth="1"/>
    <col min="3" max="3" width="56.42578125" style="90" customWidth="1"/>
    <col min="4" max="4" width="10.28515625" style="89" customWidth="1"/>
    <col min="5" max="5" width="10.7109375" style="88" customWidth="1"/>
    <col min="6" max="16384" width="9.140625" style="88"/>
  </cols>
  <sheetData>
    <row r="1" spans="1:5" ht="27" customHeight="1">
      <c r="A1" s="342" t="s">
        <v>293</v>
      </c>
      <c r="B1" s="342"/>
      <c r="C1" s="342"/>
      <c r="D1" s="342"/>
      <c r="E1" s="342"/>
    </row>
    <row r="2" spans="1:5" ht="25.5" customHeight="1">
      <c r="A2" s="343" t="s">
        <v>109</v>
      </c>
      <c r="B2" s="343"/>
      <c r="C2" s="343"/>
      <c r="D2" s="343"/>
      <c r="E2" s="343"/>
    </row>
    <row r="3" spans="1:5">
      <c r="A3" s="344" t="s">
        <v>108</v>
      </c>
      <c r="B3" s="344"/>
      <c r="C3" s="344"/>
      <c r="D3" s="344"/>
      <c r="E3" s="344"/>
    </row>
    <row r="4" spans="1:5" ht="12.75" customHeight="1">
      <c r="A4" s="212"/>
      <c r="B4" s="212"/>
      <c r="C4" s="212"/>
      <c r="D4" s="212"/>
      <c r="E4" s="212"/>
    </row>
    <row r="5" spans="1:5" ht="12.75" customHeight="1">
      <c r="A5" s="332" t="s">
        <v>91</v>
      </c>
      <c r="B5" s="332"/>
      <c r="C5" s="332"/>
      <c r="D5" s="332"/>
      <c r="E5" s="212"/>
    </row>
    <row r="6" spans="1:5" ht="26.25" customHeight="1">
      <c r="A6" s="332" t="s">
        <v>90</v>
      </c>
      <c r="B6" s="332"/>
      <c r="C6" s="332"/>
      <c r="D6" s="332"/>
      <c r="E6" s="212"/>
    </row>
    <row r="7" spans="1:5" ht="12.75" customHeight="1">
      <c r="A7" s="83" t="s">
        <v>89</v>
      </c>
      <c r="B7" s="82"/>
      <c r="C7" s="84"/>
      <c r="D7" s="84"/>
      <c r="E7" s="212"/>
    </row>
    <row r="8" spans="1:5" ht="12.75" customHeight="1">
      <c r="A8" s="83" t="s">
        <v>88</v>
      </c>
      <c r="B8" s="82"/>
      <c r="C8" s="81"/>
      <c r="D8" s="81"/>
      <c r="E8" s="212"/>
    </row>
    <row r="9" spans="1:5" ht="12.75" customHeight="1">
      <c r="A9" s="212"/>
      <c r="B9" s="212"/>
      <c r="C9" s="212"/>
      <c r="D9" s="212"/>
      <c r="E9" s="212"/>
    </row>
    <row r="10" spans="1:5" ht="12.75" customHeight="1">
      <c r="A10" s="212"/>
      <c r="B10" s="212"/>
      <c r="C10" s="212"/>
      <c r="D10" s="212"/>
      <c r="E10" s="212"/>
    </row>
    <row r="11" spans="1:5" ht="4.1500000000000004" customHeight="1"/>
    <row r="12" spans="1:5" ht="12.75" customHeight="1">
      <c r="A12" s="345" t="s">
        <v>107</v>
      </c>
      <c r="B12" s="345" t="s">
        <v>106</v>
      </c>
      <c r="C12" s="345" t="s">
        <v>105</v>
      </c>
      <c r="D12" s="345" t="s">
        <v>307</v>
      </c>
      <c r="E12" s="345" t="s">
        <v>308</v>
      </c>
    </row>
    <row r="13" spans="1:5" ht="45" customHeight="1">
      <c r="A13" s="346"/>
      <c r="B13" s="346"/>
      <c r="C13" s="346"/>
      <c r="D13" s="346"/>
      <c r="E13" s="346"/>
    </row>
    <row r="14" spans="1:5">
      <c r="A14" s="265">
        <v>1</v>
      </c>
      <c r="B14" s="265">
        <v>2</v>
      </c>
      <c r="C14" s="265">
        <v>3</v>
      </c>
      <c r="D14" s="265">
        <v>4</v>
      </c>
      <c r="E14" s="265">
        <f t="shared" ref="E14" si="0">1+D14</f>
        <v>5</v>
      </c>
    </row>
    <row r="15" spans="1:5" s="94" customFormat="1" ht="24.75" customHeight="1">
      <c r="A15" s="248"/>
      <c r="B15" s="249">
        <v>1</v>
      </c>
      <c r="C15" s="250" t="s">
        <v>102</v>
      </c>
      <c r="D15" s="248"/>
      <c r="E15" s="248"/>
    </row>
    <row r="16" spans="1:5" s="94" customFormat="1" ht="24.75" customHeight="1">
      <c r="A16" s="248"/>
      <c r="B16" s="251" t="s">
        <v>101</v>
      </c>
      <c r="C16" s="252" t="s">
        <v>100</v>
      </c>
      <c r="D16" s="253" t="s">
        <v>53</v>
      </c>
      <c r="E16" s="254">
        <v>2</v>
      </c>
    </row>
    <row r="17" spans="1:6" s="94" customFormat="1" ht="24.75" customHeight="1">
      <c r="A17" s="248"/>
      <c r="B17" s="251" t="s">
        <v>99</v>
      </c>
      <c r="C17" s="252" t="s">
        <v>98</v>
      </c>
      <c r="D17" s="255" t="s">
        <v>53</v>
      </c>
      <c r="E17" s="253">
        <v>1</v>
      </c>
    </row>
    <row r="18" spans="1:6" s="92" customFormat="1" ht="24.75" customHeight="1">
      <c r="A18" s="248"/>
      <c r="B18" s="249">
        <v>2</v>
      </c>
      <c r="C18" s="256" t="s">
        <v>50</v>
      </c>
      <c r="D18" s="248"/>
      <c r="E18" s="248"/>
    </row>
    <row r="19" spans="1:6" s="92" customFormat="1" ht="24.75" customHeight="1">
      <c r="A19" s="248"/>
      <c r="B19" s="251" t="s">
        <v>97</v>
      </c>
      <c r="C19" s="252" t="s">
        <v>96</v>
      </c>
      <c r="D19" s="253" t="s">
        <v>19</v>
      </c>
      <c r="E19" s="253">
        <v>10</v>
      </c>
    </row>
    <row r="20" spans="1:6" s="92" customFormat="1" ht="24.75" customHeight="1">
      <c r="A20" s="248"/>
      <c r="B20" s="251" t="s">
        <v>95</v>
      </c>
      <c r="C20" s="257" t="s">
        <v>94</v>
      </c>
      <c r="D20" s="258" t="s">
        <v>53</v>
      </c>
      <c r="E20" s="258">
        <v>1</v>
      </c>
    </row>
    <row r="21" spans="1:6" s="93" customFormat="1" ht="24.75" customHeight="1">
      <c r="A21" s="248"/>
      <c r="B21" s="251"/>
      <c r="C21" s="252"/>
      <c r="D21" s="248"/>
      <c r="E21" s="248"/>
    </row>
    <row r="22" spans="1:6" s="92" customFormat="1" ht="24.75" customHeight="1">
      <c r="A22" s="248"/>
      <c r="B22" s="249">
        <v>3</v>
      </c>
      <c r="C22" s="259" t="s">
        <v>93</v>
      </c>
      <c r="D22" s="248"/>
      <c r="E22" s="248"/>
    </row>
    <row r="23" spans="1:6" s="92" customFormat="1" ht="24.75" customHeight="1">
      <c r="A23" s="260"/>
      <c r="B23" s="261"/>
      <c r="C23" s="262" t="s">
        <v>92</v>
      </c>
      <c r="D23" s="263" t="s">
        <v>53</v>
      </c>
      <c r="E23" s="263">
        <v>2</v>
      </c>
      <c r="F23" s="216"/>
    </row>
    <row r="24" spans="1:6" s="92" customFormat="1" ht="24.75" customHeight="1">
      <c r="A24" s="260"/>
      <c r="B24" s="261"/>
      <c r="C24" s="261"/>
      <c r="D24" s="260"/>
      <c r="E24" s="260"/>
      <c r="F24" s="216"/>
    </row>
    <row r="25" spans="1:6" s="92" customFormat="1" ht="24.75" customHeight="1">
      <c r="A25" s="264"/>
      <c r="B25" s="264"/>
      <c r="C25" s="217" t="s">
        <v>69</v>
      </c>
      <c r="D25" s="264"/>
      <c r="E25" s="264"/>
      <c r="F25" s="216"/>
    </row>
    <row r="29" spans="1:6" ht="23.45" customHeight="1"/>
  </sheetData>
  <mergeCells count="10">
    <mergeCell ref="D12:D13"/>
    <mergeCell ref="E12:E13"/>
    <mergeCell ref="A12:A13"/>
    <mergeCell ref="B12:B13"/>
    <mergeCell ref="C12:C13"/>
    <mergeCell ref="A5:D5"/>
    <mergeCell ref="A6:D6"/>
    <mergeCell ref="A1:E1"/>
    <mergeCell ref="A2:E2"/>
    <mergeCell ref="A3:E3"/>
  </mergeCells>
  <pageMargins left="0.51181102362204722" right="0.11811023622047245" top="0.55118110236220474" bottom="0.55118110236220474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Normal="100" workbookViewId="0">
      <selection activeCell="E7" sqref="E7"/>
    </sheetView>
  </sheetViews>
  <sheetFormatPr defaultRowHeight="12.75"/>
  <cols>
    <col min="1" max="1" width="3.85546875" style="88" customWidth="1"/>
    <col min="2" max="2" width="12.42578125" style="88" customWidth="1"/>
    <col min="3" max="3" width="60.42578125" style="90" customWidth="1"/>
    <col min="4" max="4" width="9.140625" style="89" customWidth="1"/>
    <col min="5" max="5" width="9.5703125" style="88" customWidth="1"/>
    <col min="6" max="16384" width="9.140625" style="88"/>
  </cols>
  <sheetData>
    <row r="1" spans="1:5" ht="26.25" customHeight="1">
      <c r="A1" s="342" t="s">
        <v>294</v>
      </c>
      <c r="B1" s="342"/>
      <c r="C1" s="342"/>
      <c r="D1" s="342"/>
      <c r="E1" s="342"/>
    </row>
    <row r="2" spans="1:5" ht="26.25" customHeight="1">
      <c r="A2" s="343" t="s">
        <v>119</v>
      </c>
      <c r="B2" s="343"/>
      <c r="C2" s="343"/>
      <c r="D2" s="343"/>
      <c r="E2" s="343"/>
    </row>
    <row r="3" spans="1:5">
      <c r="A3" s="344" t="s">
        <v>108</v>
      </c>
      <c r="B3" s="344"/>
      <c r="C3" s="344"/>
      <c r="D3" s="344"/>
      <c r="E3" s="344"/>
    </row>
    <row r="4" spans="1:5" ht="12.75" customHeight="1">
      <c r="A4" s="212"/>
      <c r="B4" s="212"/>
      <c r="C4" s="212"/>
      <c r="D4" s="212"/>
      <c r="E4" s="212"/>
    </row>
    <row r="5" spans="1:5" ht="12.75" customHeight="1">
      <c r="A5" s="332" t="s">
        <v>91</v>
      </c>
      <c r="B5" s="332"/>
      <c r="C5" s="332"/>
      <c r="D5" s="332"/>
      <c r="E5" s="212"/>
    </row>
    <row r="6" spans="1:5" ht="30.75" customHeight="1">
      <c r="A6" s="332" t="s">
        <v>90</v>
      </c>
      <c r="B6" s="332"/>
      <c r="C6" s="332"/>
      <c r="D6" s="332"/>
      <c r="E6" s="212"/>
    </row>
    <row r="7" spans="1:5" ht="12.75" customHeight="1">
      <c r="A7" s="83" t="s">
        <v>89</v>
      </c>
      <c r="B7" s="82"/>
      <c r="C7" s="84"/>
      <c r="D7" s="84"/>
      <c r="E7" s="212"/>
    </row>
    <row r="8" spans="1:5" ht="12.75" customHeight="1">
      <c r="A8" s="83" t="s">
        <v>88</v>
      </c>
      <c r="B8" s="82"/>
      <c r="C8" s="81"/>
      <c r="D8" s="81"/>
      <c r="E8" s="212"/>
    </row>
    <row r="9" spans="1:5" ht="12.75" customHeight="1">
      <c r="A9" s="212"/>
      <c r="B9" s="212"/>
      <c r="C9" s="212"/>
      <c r="D9" s="212"/>
      <c r="E9" s="212"/>
    </row>
    <row r="10" spans="1:5" ht="12.75" customHeight="1">
      <c r="A10" s="212"/>
      <c r="B10" s="212"/>
      <c r="C10" s="212"/>
      <c r="D10" s="212"/>
      <c r="E10" s="212"/>
    </row>
    <row r="11" spans="1:5" ht="12.75" customHeight="1">
      <c r="A11" s="212"/>
      <c r="B11" s="212"/>
      <c r="C11" s="212"/>
      <c r="D11" s="212"/>
      <c r="E11" s="212"/>
    </row>
    <row r="12" spans="1:5" ht="4.1500000000000004" customHeight="1"/>
    <row r="13" spans="1:5" ht="12.75" customHeight="1">
      <c r="A13" s="345" t="s">
        <v>107</v>
      </c>
      <c r="B13" s="347" t="s">
        <v>106</v>
      </c>
      <c r="C13" s="347" t="s">
        <v>105</v>
      </c>
      <c r="D13" s="347" t="s">
        <v>104</v>
      </c>
      <c r="E13" s="347" t="s">
        <v>103</v>
      </c>
    </row>
    <row r="14" spans="1:5" ht="45" customHeight="1">
      <c r="A14" s="346"/>
      <c r="B14" s="347"/>
      <c r="C14" s="347"/>
      <c r="D14" s="347"/>
      <c r="E14" s="347"/>
    </row>
    <row r="15" spans="1:5">
      <c r="A15" s="265">
        <v>1</v>
      </c>
      <c r="B15" s="265">
        <v>2</v>
      </c>
      <c r="C15" s="265">
        <v>3</v>
      </c>
      <c r="D15" s="265">
        <v>4</v>
      </c>
      <c r="E15" s="265">
        <f t="shared" ref="E15" si="0">1+D15</f>
        <v>5</v>
      </c>
    </row>
    <row r="16" spans="1:5" s="94" customFormat="1" ht="21.75" customHeight="1">
      <c r="A16" s="248"/>
      <c r="B16" s="275">
        <v>1</v>
      </c>
      <c r="C16" s="266" t="s">
        <v>118</v>
      </c>
      <c r="D16" s="248"/>
      <c r="E16" s="248"/>
    </row>
    <row r="17" spans="1:5" s="94" customFormat="1" ht="21.75" customHeight="1">
      <c r="A17" s="248"/>
      <c r="B17" s="276" t="s">
        <v>101</v>
      </c>
      <c r="C17" s="252" t="s">
        <v>117</v>
      </c>
      <c r="D17" s="253" t="s">
        <v>53</v>
      </c>
      <c r="E17" s="253">
        <v>1</v>
      </c>
    </row>
    <row r="18" spans="1:5" s="94" customFormat="1" ht="34.5" customHeight="1">
      <c r="A18" s="248"/>
      <c r="B18" s="276" t="s">
        <v>99</v>
      </c>
      <c r="C18" s="270" t="s">
        <v>98</v>
      </c>
      <c r="D18" s="253" t="s">
        <v>53</v>
      </c>
      <c r="E18" s="253">
        <v>1</v>
      </c>
    </row>
    <row r="19" spans="1:5" s="92" customFormat="1" ht="21.75" customHeight="1">
      <c r="A19" s="248"/>
      <c r="B19" s="275">
        <v>2</v>
      </c>
      <c r="C19" s="244" t="s">
        <v>63</v>
      </c>
      <c r="D19" s="248"/>
      <c r="E19" s="248"/>
    </row>
    <row r="20" spans="1:5" s="92" customFormat="1" ht="21.75" customHeight="1">
      <c r="A20" s="248"/>
      <c r="B20" s="276" t="s">
        <v>97</v>
      </c>
      <c r="C20" s="252" t="s">
        <v>116</v>
      </c>
      <c r="D20" s="253" t="s">
        <v>53</v>
      </c>
      <c r="E20" s="253">
        <v>1</v>
      </c>
    </row>
    <row r="21" spans="1:5" s="92" customFormat="1" ht="21.75" customHeight="1">
      <c r="A21" s="248"/>
      <c r="B21" s="276" t="s">
        <v>95</v>
      </c>
      <c r="C21" s="252" t="s">
        <v>115</v>
      </c>
      <c r="D21" s="253" t="s">
        <v>53</v>
      </c>
      <c r="E21" s="253">
        <v>1</v>
      </c>
    </row>
    <row r="22" spans="1:5" s="93" customFormat="1" ht="21.75" customHeight="1">
      <c r="A22" s="248"/>
      <c r="B22" s="275">
        <v>3</v>
      </c>
      <c r="C22" s="244" t="s">
        <v>50</v>
      </c>
      <c r="D22" s="248"/>
      <c r="E22" s="248"/>
    </row>
    <row r="23" spans="1:5" s="92" customFormat="1" ht="21.75" customHeight="1">
      <c r="A23" s="248"/>
      <c r="B23" s="276" t="s">
        <v>114</v>
      </c>
      <c r="C23" s="252" t="s">
        <v>113</v>
      </c>
      <c r="D23" s="253" t="s">
        <v>19</v>
      </c>
      <c r="E23" s="253">
        <v>50</v>
      </c>
    </row>
    <row r="24" spans="1:5" s="92" customFormat="1" ht="21.75" customHeight="1">
      <c r="A24" s="248"/>
      <c r="B24" s="276" t="s">
        <v>112</v>
      </c>
      <c r="C24" s="252" t="s">
        <v>94</v>
      </c>
      <c r="D24" s="253" t="s">
        <v>19</v>
      </c>
      <c r="E24" s="253">
        <v>50</v>
      </c>
    </row>
    <row r="25" spans="1:5" s="92" customFormat="1" ht="21.75" customHeight="1">
      <c r="A25" s="248"/>
      <c r="B25" s="275"/>
      <c r="C25" s="244" t="s">
        <v>111</v>
      </c>
      <c r="D25" s="248"/>
      <c r="E25" s="248"/>
    </row>
    <row r="26" spans="1:5" s="92" customFormat="1" ht="21.75" customHeight="1">
      <c r="A26" s="248"/>
      <c r="B26" s="276"/>
      <c r="C26" s="267" t="s">
        <v>111</v>
      </c>
      <c r="D26" s="253" t="s">
        <v>53</v>
      </c>
      <c r="E26" s="253">
        <v>1</v>
      </c>
    </row>
    <row r="27" spans="1:5" s="92" customFormat="1" ht="21.75" customHeight="1">
      <c r="A27" s="248"/>
      <c r="B27" s="276" t="s">
        <v>110</v>
      </c>
      <c r="C27" s="252"/>
      <c r="D27" s="253"/>
      <c r="E27" s="253"/>
    </row>
    <row r="28" spans="1:5" ht="21.75" customHeight="1">
      <c r="A28" s="248"/>
      <c r="B28" s="276"/>
      <c r="C28" s="259" t="s">
        <v>93</v>
      </c>
      <c r="D28" s="248"/>
      <c r="E28" s="248"/>
    </row>
    <row r="29" spans="1:5" s="91" customFormat="1" ht="21.75" customHeight="1">
      <c r="A29" s="248"/>
      <c r="B29" s="276"/>
      <c r="C29" s="252" t="s">
        <v>92</v>
      </c>
      <c r="D29" s="248" t="s">
        <v>53</v>
      </c>
      <c r="E29" s="248">
        <v>1</v>
      </c>
    </row>
    <row r="30" spans="1:5" s="91" customFormat="1" ht="21.75" customHeight="1">
      <c r="A30" s="248"/>
      <c r="B30" s="251"/>
      <c r="C30" s="268"/>
      <c r="D30" s="248"/>
      <c r="E30" s="248"/>
    </row>
    <row r="31" spans="1:5" ht="21.75" customHeight="1">
      <c r="A31" s="264"/>
      <c r="B31" s="264"/>
      <c r="C31" s="217" t="s">
        <v>69</v>
      </c>
      <c r="D31" s="264"/>
      <c r="E31" s="264"/>
    </row>
  </sheetData>
  <mergeCells count="10">
    <mergeCell ref="A1:E1"/>
    <mergeCell ref="A2:E2"/>
    <mergeCell ref="A3:E3"/>
    <mergeCell ref="A5:D5"/>
    <mergeCell ref="A6:D6"/>
    <mergeCell ref="A13:A14"/>
    <mergeCell ref="B13:B14"/>
    <mergeCell ref="C13:C14"/>
    <mergeCell ref="D13:D14"/>
    <mergeCell ref="E13:E14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smilsu</vt:lpstr>
      <vt:lpstr>jatnieku</vt:lpstr>
      <vt:lpstr>Kopsavilkums</vt:lpstr>
      <vt:lpstr>11.logu apdare</vt:lpstr>
      <vt:lpstr>7.ieeja</vt:lpstr>
      <vt:lpstr>1. uguns.varsti</vt:lpstr>
      <vt:lpstr>2. SM</vt:lpstr>
      <vt:lpstr>3.1. saul.kolekt.-dezinfekcija</vt:lpstr>
      <vt:lpstr>3.2saules kolektora utilizators</vt:lpstr>
      <vt:lpstr>4. ārēj.apgaism.</vt:lpstr>
      <vt:lpstr>5.Izolācija</vt:lpstr>
      <vt:lpstr>6.1. Apsardze</vt:lpstr>
      <vt:lpstr>6.2. UAS</vt:lpstr>
      <vt:lpstr>6.3. apsardzes aizbidnis</vt:lpstr>
      <vt:lpstr>8. virtuves ventilācija</vt:lpstr>
      <vt:lpstr>9.pamatu siltumizolācija</vt:lpstr>
      <vt:lpstr>10.kapnes</vt:lpstr>
      <vt:lpstr>jatnieku!Print_Area</vt:lpstr>
      <vt:lpstr>smilsu!Print_Area</vt:lpstr>
      <vt:lpstr>'2. SM'!Print_Titles</vt:lpstr>
      <vt:lpstr>jatnieku!Print_Titles</vt:lpstr>
      <vt:lpstr>smilsu!Print_Titles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Anatolijs Krivins</cp:lastModifiedBy>
  <cp:lastPrinted>2017-09-15T06:59:53Z</cp:lastPrinted>
  <dcterms:created xsi:type="dcterms:W3CDTF">2014-01-14T06:26:19Z</dcterms:created>
  <dcterms:modified xsi:type="dcterms:W3CDTF">2017-09-21T10:46:06Z</dcterms:modified>
</cp:coreProperties>
</file>